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órum y asamblea" sheetId="1" state="visible" r:id="rId1"/>
    <sheet xmlns:r="http://schemas.openxmlformats.org/officeDocument/2006/relationships" name="Presupuesto y cuotas" sheetId="2" state="visible" r:id="rId2"/>
    <sheet xmlns:r="http://schemas.openxmlformats.org/officeDocument/2006/relationships" name="Control de cartera" sheetId="3" state="visible" r:id="rId3"/>
    <sheet xmlns:r="http://schemas.openxmlformats.org/officeDocument/2006/relationships" name="Tablero y KPI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&quot;%&quot;"/>
    <numFmt numFmtId="165" formatCode="&quot;$&quot;#,##0"/>
    <numFmt numFmtId="166" formatCode="0.0&quot;%&quot;"/>
    <numFmt numFmtId="167" formatCode="0.00&quot;%&quot;"/>
    <numFmt numFmtId="168" formatCode="0.0%"/>
  </numFmts>
  <fonts count="16">
    <font>
      <name val="Calibri"/>
      <family val="2"/>
      <color theme="1"/>
      <sz val="11"/>
      <scheme val="minor"/>
    </font>
    <font>
      <name val="Segoe UI"/>
      <b val="1"/>
      <color rgb="001E1B4B"/>
      <sz val="15"/>
    </font>
    <font>
      <name val="Segoe UI"/>
      <i val="1"/>
      <color rgb="0064748B"/>
      <sz val="10"/>
    </font>
    <font>
      <name val="Segoe UI"/>
      <b val="1"/>
      <sz val="10"/>
    </font>
    <font>
      <name val="Segoe UI"/>
      <b val="1"/>
      <color rgb="004F46E5"/>
      <sz val="13"/>
    </font>
    <font>
      <name val="Segoe UI"/>
      <b val="1"/>
      <color rgb="00065F46"/>
      <sz val="11"/>
    </font>
    <font>
      <name val="Segoe UI"/>
      <b val="1"/>
      <color rgb="00FFFFFF"/>
      <sz val="11"/>
    </font>
    <font>
      <name val="Segoe UI"/>
      <b val="1"/>
      <color rgb="00065F46"/>
      <sz val="10"/>
    </font>
    <font>
      <name val="Segoe UI"/>
      <sz val="10"/>
    </font>
    <font>
      <name val="Segoe UI"/>
      <b val="1"/>
      <color rgb="001D4ED8"/>
      <sz val="10"/>
    </font>
    <font>
      <name val="Segoe UI"/>
      <color rgb="00991B1B"/>
      <sz val="10"/>
    </font>
    <font>
      <name val="Segoe UI"/>
      <b val="1"/>
      <color rgb="004F46E5"/>
      <sz val="11"/>
    </font>
    <font>
      <name val="Segoe UI"/>
      <b val="1"/>
      <color rgb="001E1B4B"/>
      <sz val="11"/>
    </font>
    <font>
      <name val="Segoe UI"/>
      <color rgb="0092400E"/>
      <sz val="10"/>
    </font>
    <font>
      <name val="Segoe UI"/>
      <b val="1"/>
      <color rgb="00991B1B"/>
      <sz val="10"/>
    </font>
    <font>
      <name val="Segoe U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ECFDF5"/>
      </patternFill>
    </fill>
    <fill>
      <patternFill patternType="solid">
        <fgColor rgb="001E1B4B"/>
        <bgColor rgb="001E1B4B"/>
      </patternFill>
    </fill>
    <fill>
      <patternFill patternType="solid">
        <fgColor rgb="00EFF6FF"/>
      </patternFill>
    </fill>
    <fill>
      <patternFill patternType="solid">
        <fgColor rgb="00FEF2F2"/>
      </patternFill>
    </fill>
    <fill>
      <patternFill patternType="solid">
        <fgColor rgb="00FFFBEB"/>
      </patternFill>
    </fill>
    <fill>
      <patternFill patternType="solid">
        <fgColor rgb="00E2E8F0"/>
        <bgColor rgb="00E2E8F0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1B4B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164" fontId="4" fillId="2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164" fontId="8" fillId="0" borderId="1" applyAlignment="1" pivotButton="0" quotePrefix="0" xfId="0">
      <alignment horizontal="right" vertical="center"/>
    </xf>
    <xf numFmtId="0" fontId="7" fillId="3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center" vertical="center"/>
    </xf>
    <xf numFmtId="0" fontId="10" fillId="6" borderId="1" applyAlignment="1" pivotButton="0" quotePrefix="0" xfId="0">
      <alignment horizontal="center" vertical="center"/>
    </xf>
    <xf numFmtId="164" fontId="3" fillId="0" borderId="2" applyAlignment="1" pivotButton="0" quotePrefix="0" xfId="0">
      <alignment horizontal="right" vertical="center"/>
    </xf>
    <xf numFmtId="164" fontId="11" fillId="0" borderId="2" applyAlignment="1" pivotButton="0" quotePrefix="0" xfId="0">
      <alignment horizontal="right" vertical="center"/>
    </xf>
    <xf numFmtId="165" fontId="8" fillId="0" borderId="1" applyAlignment="1" pivotButton="0" quotePrefix="0" xfId="0">
      <alignment horizontal="right" vertical="center"/>
    </xf>
    <xf numFmtId="166" fontId="8" fillId="0" borderId="1" applyAlignment="1" pivotButton="0" quotePrefix="0" xfId="0">
      <alignment horizontal="right" vertical="center"/>
    </xf>
    <xf numFmtId="165" fontId="12" fillId="0" borderId="2" applyAlignment="1" pivotButton="0" quotePrefix="0" xfId="0">
      <alignment horizontal="right" vertical="center"/>
    </xf>
    <xf numFmtId="166" fontId="3" fillId="0" borderId="2" applyAlignment="1" pivotButton="0" quotePrefix="0" xfId="0">
      <alignment horizontal="right" vertical="center"/>
    </xf>
    <xf numFmtId="167" fontId="8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/>
    </xf>
    <xf numFmtId="0" fontId="13" fillId="7" borderId="1" applyAlignment="1" pivotButton="0" quotePrefix="0" xfId="0">
      <alignment horizontal="center" vertical="center"/>
    </xf>
    <xf numFmtId="0" fontId="14" fillId="6" borderId="1" applyAlignment="1" pivotButton="0" quotePrefix="0" xfId="0">
      <alignment horizontal="center" vertical="center"/>
    </xf>
    <xf numFmtId="165" fontId="3" fillId="0" borderId="2" applyAlignment="1" pivotButton="0" quotePrefix="0" xfId="0">
      <alignment horizontal="right" vertical="center"/>
    </xf>
    <xf numFmtId="165" fontId="11" fillId="0" borderId="2" applyAlignment="1" pivotButton="0" quotePrefix="0" xfId="0">
      <alignment horizontal="right" vertical="center"/>
    </xf>
    <xf numFmtId="0" fontId="15" fillId="8" borderId="0" applyAlignment="1" pivotButton="0" quotePrefix="0" xfId="0">
      <alignment horizontal="center" vertical="center"/>
    </xf>
    <xf numFmtId="0" fontId="3" fillId="0" borderId="1" pivotButton="0" quotePrefix="0" xfId="0"/>
    <xf numFmtId="165" fontId="11" fillId="0" borderId="1" applyAlignment="1" pivotButton="0" quotePrefix="0" xfId="0">
      <alignment horizontal="right" vertical="center"/>
    </xf>
    <xf numFmtId="0" fontId="2" fillId="0" borderId="1" pivotButton="0" quotePrefix="0" xfId="0"/>
    <xf numFmtId="0" fontId="0" fillId="0" borderId="5" pivotButton="0" quotePrefix="0" xfId="0"/>
    <xf numFmtId="168" fontId="11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32" customWidth="1" min="2" max="2"/>
    <col width="18" customWidth="1" min="3" max="3"/>
    <col width="16" customWidth="1" min="4" max="4"/>
    <col width="18" customWidth="1" min="5" max="5"/>
    <col width="16" customWidth="1" min="6" max="6"/>
    <col width="30" customWidth="1" min="7" max="7"/>
    <col width="18" customWidth="1" min="8" max="8"/>
    <col width="18" customWidth="1" min="9" max="9"/>
  </cols>
  <sheetData>
    <row r="1" ht="26" customHeight="1">
      <c r="A1" s="1" t="inlineStr">
        <is>
          <t>CONTROL DE ASISTENCIA, QUÓRUM Y VOTACIONES EN ASAMBLEA GENERAL</t>
        </is>
      </c>
    </row>
    <row r="2" ht="18" customHeight="1">
      <c r="A2" s="2" t="inlineStr">
        <is>
          <t>Cálculo en vivo de quórum deliberatorio y mayorías según la Ley 675 de 2001 · Think TIC (thinktic.co)</t>
        </is>
      </c>
    </row>
    <row r="4">
      <c r="A4" s="3" t="inlineStr">
        <is>
          <t>QUÓRUM DELIBERATORIO PRESENTE:</t>
        </is>
      </c>
      <c r="D4" s="4">
        <f>SUM(E10:E40)</f>
        <v/>
      </c>
      <c r="E4" s="3" t="inlineStr">
        <is>
          <t>¿HAY QUÓRUM PARA DELIBERAR? (Art. 45 Ley 675):</t>
        </is>
      </c>
      <c r="H4" s="5">
        <f>IF(D4&gt;=50.001,"SÍ (HAY QUÓRUM)","NO (PENDIENTE)")</f>
        <v/>
      </c>
    </row>
    <row r="9" ht="24" customHeight="1">
      <c r="A9" s="6" t="inlineStr">
        <is>
          <t>Unidad / Apto</t>
        </is>
      </c>
      <c r="B9" s="6" t="inlineStr">
        <is>
          <t>Nombre del Copropietario</t>
        </is>
      </c>
      <c r="C9" s="6" t="inlineStr">
        <is>
          <t>Cédula / NIT</t>
        </is>
      </c>
      <c r="D9" s="6" t="inlineStr">
        <is>
          <t>Coeficiente (%)</t>
        </is>
      </c>
      <c r="E9" s="6" t="inlineStr">
        <is>
          <t>Coef. Presente (%)</t>
        </is>
      </c>
      <c r="F9" s="6" t="inlineStr">
        <is>
          <t>Asistencia</t>
        </is>
      </c>
      <c r="G9" s="6" t="inlineStr">
        <is>
          <t>Poder / Representante</t>
        </is>
      </c>
      <c r="H9" s="6" t="inlineStr">
        <is>
          <t>Voto Propuesta A</t>
        </is>
      </c>
      <c r="I9" s="6" t="inlineStr">
        <is>
          <t>Voto Propuesta B</t>
        </is>
      </c>
    </row>
    <row r="10" ht="20" customHeight="1">
      <c r="A10" s="7" t="inlineStr">
        <is>
          <t>Apto 101</t>
        </is>
      </c>
      <c r="B10" s="8" t="inlineStr">
        <is>
          <t>Alba Lucía Serrano Gómez</t>
        </is>
      </c>
      <c r="C10" s="7" t="inlineStr">
        <is>
          <t>52458921</t>
        </is>
      </c>
      <c r="D10" s="9" t="n">
        <v>3.25</v>
      </c>
      <c r="E10" s="9">
        <f>IF(F10&lt;&gt;"Ausente",D10,0)</f>
        <v/>
      </c>
      <c r="F10" s="10" t="inlineStr">
        <is>
          <t>Presente</t>
        </is>
      </c>
      <c r="G10" s="8" t="inlineStr">
        <is>
          <t>Titular directo</t>
        </is>
      </c>
      <c r="H10" s="7" t="inlineStr">
        <is>
          <t>A FAVOR</t>
        </is>
      </c>
      <c r="I10" s="7" t="inlineStr">
        <is>
          <t>EN CONTRA</t>
        </is>
      </c>
    </row>
    <row r="11" ht="20" customHeight="1">
      <c r="A11" s="7" t="inlineStr">
        <is>
          <t>Apto 102</t>
        </is>
      </c>
      <c r="B11" s="8" t="inlineStr">
        <is>
          <t>Mauricio Cárdenas Silva</t>
        </is>
      </c>
      <c r="C11" s="7" t="inlineStr">
        <is>
          <t>79841235</t>
        </is>
      </c>
      <c r="D11" s="9" t="n">
        <v>3.25</v>
      </c>
      <c r="E11" s="9">
        <f>IF(F11&lt;&gt;"Ausente",D11,0)</f>
        <v/>
      </c>
      <c r="F11" s="11" t="inlineStr">
        <is>
          <t>Con Poder</t>
        </is>
      </c>
      <c r="G11" s="8" t="inlineStr">
        <is>
          <t>Dra. Claudia Reyes (Abogada)</t>
        </is>
      </c>
      <c r="H11" s="7" t="inlineStr">
        <is>
          <t>A FAVOR</t>
        </is>
      </c>
      <c r="I11" s="7" t="inlineStr">
        <is>
          <t>A FAVOR</t>
        </is>
      </c>
    </row>
    <row r="12" ht="20" customHeight="1">
      <c r="A12" s="7" t="inlineStr">
        <is>
          <t>Apto 201</t>
        </is>
      </c>
      <c r="B12" s="8" t="inlineStr">
        <is>
          <t>Inversiones Los Cerros S.A.S.</t>
        </is>
      </c>
      <c r="C12" s="7" t="inlineStr">
        <is>
          <t>900458124-1</t>
        </is>
      </c>
      <c r="D12" s="9" t="n">
        <v>4.1</v>
      </c>
      <c r="E12" s="9">
        <f>IF(F12&lt;&gt;"Ausente",D12,0)</f>
        <v/>
      </c>
      <c r="F12" s="10" t="inlineStr">
        <is>
          <t>Presente</t>
        </is>
      </c>
      <c r="G12" s="8" t="inlineStr">
        <is>
          <t>Representante Legal</t>
        </is>
      </c>
      <c r="H12" s="7" t="inlineStr">
        <is>
          <t>A FAVOR</t>
        </is>
      </c>
      <c r="I12" s="7" t="inlineStr">
        <is>
          <t>EN CONTRA</t>
        </is>
      </c>
    </row>
    <row r="13" ht="20" customHeight="1">
      <c r="A13" s="7" t="inlineStr">
        <is>
          <t>Apto 202</t>
        </is>
      </c>
      <c r="B13" s="8" t="inlineStr">
        <is>
          <t>Gonzalo Echeverry Mejía</t>
        </is>
      </c>
      <c r="C13" s="7" t="inlineStr">
        <is>
          <t>19345678</t>
        </is>
      </c>
      <c r="D13" s="9" t="n">
        <v>3.8</v>
      </c>
      <c r="E13" s="9">
        <f>IF(F13&lt;&gt;"Ausente",D13,0)</f>
        <v/>
      </c>
      <c r="F13" s="12" t="inlineStr">
        <is>
          <t>Ausente</t>
        </is>
      </c>
      <c r="G13" s="8" t="inlineStr">
        <is>
          <t>Sin representante</t>
        </is>
      </c>
      <c r="H13" s="7" t="inlineStr">
        <is>
          <t>ABSTENCIÓN</t>
        </is>
      </c>
      <c r="I13" s="7" t="inlineStr">
        <is>
          <t>ABSTENCIÓN</t>
        </is>
      </c>
    </row>
    <row r="14" ht="20" customHeight="1">
      <c r="A14" s="7" t="inlineStr">
        <is>
          <t>Apto 301</t>
        </is>
      </c>
      <c r="B14" s="8" t="inlineStr">
        <is>
          <t>Patricia Helena Beltrán</t>
        </is>
      </c>
      <c r="C14" s="7" t="inlineStr">
        <is>
          <t>41785236</t>
        </is>
      </c>
      <c r="D14" s="9" t="n">
        <v>4.1</v>
      </c>
      <c r="E14" s="9">
        <f>IF(F14&lt;&gt;"Ausente",D14,0)</f>
        <v/>
      </c>
      <c r="F14" s="10" t="inlineStr">
        <is>
          <t>Presente</t>
        </is>
      </c>
      <c r="G14" s="8" t="inlineStr">
        <is>
          <t>Titular directo</t>
        </is>
      </c>
      <c r="H14" s="7" t="inlineStr">
        <is>
          <t>A FAVOR</t>
        </is>
      </c>
      <c r="I14" s="7" t="inlineStr">
        <is>
          <t>A FAVOR</t>
        </is>
      </c>
    </row>
    <row r="15" ht="20" customHeight="1">
      <c r="A15" s="7" t="inlineStr">
        <is>
          <t>Apto 302</t>
        </is>
      </c>
      <c r="B15" s="8" t="inlineStr">
        <is>
          <t>Felipe Andrés Forero</t>
        </is>
      </c>
      <c r="C15" s="7" t="inlineStr">
        <is>
          <t>80124789</t>
        </is>
      </c>
      <c r="D15" s="9" t="n">
        <v>3.9</v>
      </c>
      <c r="E15" s="9">
        <f>IF(F15&lt;&gt;"Ausente",D15,0)</f>
        <v/>
      </c>
      <c r="F15" s="11" t="inlineStr">
        <is>
          <t>Con Poder</t>
        </is>
      </c>
      <c r="G15" s="8" t="inlineStr">
        <is>
          <t>Apto 101 (Alba Serrano)</t>
        </is>
      </c>
      <c r="H15" s="7" t="inlineStr">
        <is>
          <t>A FAVOR</t>
        </is>
      </c>
      <c r="I15" s="7" t="inlineStr">
        <is>
          <t>EN CONTRA</t>
        </is>
      </c>
    </row>
    <row r="16" ht="20" customHeight="1">
      <c r="A16" s="7" t="inlineStr">
        <is>
          <t>Apto 401</t>
        </is>
      </c>
      <c r="B16" s="8" t="inlineStr">
        <is>
          <t>Gloria Esperanza Restrepo</t>
        </is>
      </c>
      <c r="C16" s="7" t="inlineStr">
        <is>
          <t>32789456</t>
        </is>
      </c>
      <c r="D16" s="9" t="n">
        <v>4.5</v>
      </c>
      <c r="E16" s="9">
        <f>IF(F16&lt;&gt;"Ausente",D16,0)</f>
        <v/>
      </c>
      <c r="F16" s="10" t="inlineStr">
        <is>
          <t>Presente</t>
        </is>
      </c>
      <c r="G16" s="8" t="inlineStr">
        <is>
          <t>Titular directo</t>
        </is>
      </c>
      <c r="H16" s="7" t="inlineStr">
        <is>
          <t>EN CONTRA</t>
        </is>
      </c>
      <c r="I16" s="7" t="inlineStr">
        <is>
          <t>A FAVOR</t>
        </is>
      </c>
    </row>
    <row r="17" ht="20" customHeight="1">
      <c r="A17" s="7" t="inlineStr">
        <is>
          <t>Apto 402</t>
        </is>
      </c>
      <c r="B17" s="8" t="inlineStr">
        <is>
          <t>Carlos Julio Manrique</t>
        </is>
      </c>
      <c r="C17" s="7" t="inlineStr">
        <is>
          <t>13894561</t>
        </is>
      </c>
      <c r="D17" s="9" t="n">
        <v>4.2</v>
      </c>
      <c r="E17" s="9">
        <f>IF(F17&lt;&gt;"Ausente",D17,0)</f>
        <v/>
      </c>
      <c r="F17" s="10" t="inlineStr">
        <is>
          <t>Presente</t>
        </is>
      </c>
      <c r="G17" s="8" t="inlineStr">
        <is>
          <t>Titular directo</t>
        </is>
      </c>
      <c r="H17" s="7" t="inlineStr">
        <is>
          <t>A FAVOR</t>
        </is>
      </c>
      <c r="I17" s="7" t="inlineStr">
        <is>
          <t>A FAVOR</t>
        </is>
      </c>
    </row>
    <row r="18" ht="20" customHeight="1">
      <c r="A18" s="7" t="inlineStr">
        <is>
          <t>Apto 501</t>
        </is>
      </c>
      <c r="B18" s="8" t="inlineStr">
        <is>
          <t>Beatriz Pinzón de Castro</t>
        </is>
      </c>
      <c r="C18" s="7" t="inlineStr">
        <is>
          <t>51987456</t>
        </is>
      </c>
      <c r="D18" s="9" t="n">
        <v>4.8</v>
      </c>
      <c r="E18" s="9">
        <f>IF(F18&lt;&gt;"Ausente",D18,0)</f>
        <v/>
      </c>
      <c r="F18" s="10" t="inlineStr">
        <is>
          <t>Presente</t>
        </is>
      </c>
      <c r="G18" s="8" t="inlineStr">
        <is>
          <t>Titular directo</t>
        </is>
      </c>
      <c r="H18" s="7" t="inlineStr">
        <is>
          <t>A FAVOR</t>
        </is>
      </c>
      <c r="I18" s="7" t="inlineStr">
        <is>
          <t>EN CONTRA</t>
        </is>
      </c>
    </row>
    <row r="19" ht="20" customHeight="1">
      <c r="A19" s="7" t="inlineStr">
        <is>
          <t>Apto 502</t>
        </is>
      </c>
      <c r="B19" s="8" t="inlineStr">
        <is>
          <t>Héctor Fabio Valencia</t>
        </is>
      </c>
      <c r="C19" s="7" t="inlineStr">
        <is>
          <t>75124896</t>
        </is>
      </c>
      <c r="D19" s="9" t="n">
        <v>4.6</v>
      </c>
      <c r="E19" s="9">
        <f>IF(F19&lt;&gt;"Ausente",D19,0)</f>
        <v/>
      </c>
      <c r="F19" s="12" t="inlineStr">
        <is>
          <t>Ausente</t>
        </is>
      </c>
      <c r="G19" s="8" t="inlineStr">
        <is>
          <t>Sin representante</t>
        </is>
      </c>
      <c r="H19" s="7" t="inlineStr">
        <is>
          <t>ABSTENCIÓN</t>
        </is>
      </c>
      <c r="I19" s="7" t="inlineStr">
        <is>
          <t>ABSTENCIÓN</t>
        </is>
      </c>
    </row>
    <row r="20" ht="20" customHeight="1">
      <c r="A20" s="7" t="inlineStr">
        <is>
          <t>Penthouse 601</t>
        </is>
      </c>
      <c r="B20" s="8" t="inlineStr">
        <is>
          <t>Rodrigo Zambrano Vega</t>
        </is>
      </c>
      <c r="C20" s="7" t="inlineStr">
        <is>
          <t>80456123</t>
        </is>
      </c>
      <c r="D20" s="9" t="n">
        <v>7.5</v>
      </c>
      <c r="E20" s="9">
        <f>IF(F20&lt;&gt;"Ausente",D20,0)</f>
        <v/>
      </c>
      <c r="F20" s="10" t="inlineStr">
        <is>
          <t>Presente</t>
        </is>
      </c>
      <c r="G20" s="8" t="inlineStr">
        <is>
          <t>Titular directo</t>
        </is>
      </c>
      <c r="H20" s="7" t="inlineStr">
        <is>
          <t>A FAVOR</t>
        </is>
      </c>
      <c r="I20" s="7" t="inlineStr">
        <is>
          <t>A FAVOR</t>
        </is>
      </c>
    </row>
    <row r="21" ht="20" customHeight="1">
      <c r="A21" s="7" t="inlineStr">
        <is>
          <t>Penthouse 602</t>
        </is>
      </c>
      <c r="B21" s="8" t="inlineStr">
        <is>
          <t>Silvia Constanza Duarte</t>
        </is>
      </c>
      <c r="C21" s="7" t="inlineStr">
        <is>
          <t>52896314</t>
        </is>
      </c>
      <c r="D21" s="9" t="n">
        <v>7.2</v>
      </c>
      <c r="E21" s="9">
        <f>IF(F21&lt;&gt;"Ausente",D21,0)</f>
        <v/>
      </c>
      <c r="F21" s="11" t="inlineStr">
        <is>
          <t>Con Poder</t>
        </is>
      </c>
      <c r="G21" s="8" t="inlineStr">
        <is>
          <t>Arq. Juan Zambrano</t>
        </is>
      </c>
      <c r="H21" s="7" t="inlineStr">
        <is>
          <t>A FAVOR</t>
        </is>
      </c>
      <c r="I21" s="7" t="inlineStr">
        <is>
          <t>EN CONTRA</t>
        </is>
      </c>
    </row>
    <row r="22" ht="24" customHeight="1">
      <c r="C22" s="3" t="inlineStr">
        <is>
          <t>TOTAL REGISTRADO:</t>
        </is>
      </c>
      <c r="D22" s="13">
        <f>SUM(D10:D21)</f>
        <v/>
      </c>
      <c r="E22" s="14">
        <f>SUM(E10:E21)</f>
        <v/>
      </c>
    </row>
  </sheetData>
  <mergeCells count="4">
    <mergeCell ref="A1:I1"/>
    <mergeCell ref="A4:C4"/>
    <mergeCell ref="E4:G4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46" customWidth="1" min="2" max="2"/>
    <col width="20" customWidth="1" min="3" max="3"/>
    <col width="24" customWidth="1" min="4" max="4"/>
    <col width="24" customWidth="1" min="5" max="5"/>
    <col width="14" customWidth="1" min="6" max="6"/>
    <col width="24" customWidth="1" min="7" max="7"/>
  </cols>
  <sheetData>
    <row r="1" ht="26" customHeight="1">
      <c r="A1" s="1" t="inlineStr">
        <is>
          <t>PRESUPUESTO GENERAL DE INGRESOS Y EGRESOS ORDINARIOS (COLOMBIA 2026)</t>
        </is>
      </c>
    </row>
    <row r="2" ht="18" customHeight="1">
      <c r="A2" s="2" t="inlineStr">
        <is>
          <t>Cálculo de cuota mensual de administración y fondo de imprevistos según el Art. 35 de la Ley 675</t>
        </is>
      </c>
    </row>
    <row r="4" ht="24" customHeight="1">
      <c r="A4" s="6" t="inlineStr">
        <is>
          <t>Código</t>
        </is>
      </c>
      <c r="B4" s="6" t="inlineStr">
        <is>
          <t>Concepto de Gasto / Inversión</t>
        </is>
      </c>
      <c r="C4" s="6" t="inlineStr">
        <is>
          <t>Rubro Operativo</t>
        </is>
      </c>
      <c r="D4" s="6" t="inlineStr">
        <is>
          <t>Presupuesto Mensual (COP)</t>
        </is>
      </c>
      <c r="E4" s="6" t="inlineStr">
        <is>
          <t>Presupuesto Anual (COP)</t>
        </is>
      </c>
      <c r="F4" s="6" t="inlineStr">
        <is>
          <t>% del Total</t>
        </is>
      </c>
      <c r="G4" s="6" t="inlineStr">
        <is>
          <t>Norma de Respaldo</t>
        </is>
      </c>
    </row>
    <row r="5" ht="20" customHeight="1">
      <c r="A5" s="7" t="inlineStr">
        <is>
          <t>G01</t>
        </is>
      </c>
      <c r="B5" s="8" t="inlineStr">
        <is>
          <t>Servicio de vigilancia y seguridad privada 24/7</t>
        </is>
      </c>
      <c r="C5" s="7" t="inlineStr">
        <is>
          <t>Contrato Fijo</t>
        </is>
      </c>
      <c r="D5" s="15" t="n">
        <v>12500000</v>
      </c>
      <c r="E5" s="15">
        <f>D5*12</f>
        <v/>
      </c>
      <c r="F5" s="16">
        <f>D5/D15</f>
        <v/>
      </c>
      <c r="G5" s="7" t="inlineStr">
        <is>
          <t>SuperVigilancia</t>
        </is>
      </c>
    </row>
    <row r="6" ht="20" customHeight="1">
      <c r="A6" s="7" t="inlineStr">
        <is>
          <t>G02</t>
        </is>
      </c>
      <c r="B6" s="8" t="inlineStr">
        <is>
          <t>Aseo, conserjería y mantenimiento de áreas comunes</t>
        </is>
      </c>
      <c r="C6" s="7" t="inlineStr">
        <is>
          <t>Contrato Fijo</t>
        </is>
      </c>
      <c r="D6" s="15" t="n">
        <v>4200000</v>
      </c>
      <c r="E6" s="15">
        <f>D6*12</f>
        <v/>
      </c>
      <c r="F6" s="16">
        <f>D6/D15</f>
        <v/>
      </c>
      <c r="G6" s="7" t="inlineStr">
        <is>
          <t>Nómina / Outsourcing</t>
        </is>
      </c>
    </row>
    <row r="7" ht="20" customHeight="1">
      <c r="A7" s="7" t="inlineStr">
        <is>
          <t>G03</t>
        </is>
      </c>
      <c r="B7" s="8" t="inlineStr">
        <is>
          <t>Mantenimiento preventivo de ascensores (certificación)</t>
        </is>
      </c>
      <c r="C7" s="7" t="inlineStr">
        <is>
          <t>Mantenimiento</t>
        </is>
      </c>
      <c r="D7" s="15" t="n">
        <v>1850000</v>
      </c>
      <c r="E7" s="15">
        <f>D7*12</f>
        <v/>
      </c>
      <c r="F7" s="16">
        <f>D7/D15</f>
        <v/>
      </c>
      <c r="G7" s="7" t="inlineStr">
        <is>
          <t>Resolución IDIGER</t>
        </is>
      </c>
    </row>
    <row r="8" ht="20" customHeight="1">
      <c r="A8" s="7" t="inlineStr">
        <is>
          <t>G04</t>
        </is>
      </c>
      <c r="B8" s="8" t="inlineStr">
        <is>
          <t>Póliza de seguro obligatoria de zonas comunes (todo riesgo)</t>
        </is>
      </c>
      <c r="C8" s="7" t="inlineStr">
        <is>
          <t>Seguros</t>
        </is>
      </c>
      <c r="D8" s="15" t="n">
        <v>1450000</v>
      </c>
      <c r="E8" s="15">
        <f>D8*12</f>
        <v/>
      </c>
      <c r="F8" s="16">
        <f>D8/D15</f>
        <v/>
      </c>
      <c r="G8" s="7" t="inlineStr">
        <is>
          <t>Art. 15 Ley 675</t>
        </is>
      </c>
    </row>
    <row r="9" ht="20" customHeight="1">
      <c r="A9" s="7" t="inlineStr">
        <is>
          <t>G05</t>
        </is>
      </c>
      <c r="B9" s="8" t="inlineStr">
        <is>
          <t>Energía eléctrica de pasillos, bombas e iluminación</t>
        </is>
      </c>
      <c r="C9" s="7" t="inlineStr">
        <is>
          <t>Servicios Públicos</t>
        </is>
      </c>
      <c r="D9" s="15" t="n">
        <v>2100000</v>
      </c>
      <c r="E9" s="15">
        <f>D9*12</f>
        <v/>
      </c>
      <c r="F9" s="16">
        <f>D9/D15</f>
        <v/>
      </c>
      <c r="G9" s="7" t="inlineStr">
        <is>
          <t>Empresas Públicas</t>
        </is>
      </c>
    </row>
    <row r="10" ht="20" customHeight="1">
      <c r="A10" s="7" t="inlineStr">
        <is>
          <t>G06</t>
        </is>
      </c>
      <c r="B10" s="8" t="inlineStr">
        <is>
          <t>Acueducto y alcantarillado de zonas comunes y jardines</t>
        </is>
      </c>
      <c r="C10" s="7" t="inlineStr">
        <is>
          <t>Servicios Públicos</t>
        </is>
      </c>
      <c r="D10" s="15" t="n">
        <v>650000</v>
      </c>
      <c r="E10" s="15">
        <f>D10*12</f>
        <v/>
      </c>
      <c r="F10" s="16">
        <f>D10/D15</f>
        <v/>
      </c>
      <c r="G10" s="7" t="inlineStr">
        <is>
          <t>Empresas Públicas</t>
        </is>
      </c>
    </row>
    <row r="11" ht="20" customHeight="1">
      <c r="A11" s="7" t="inlineStr">
        <is>
          <t>G07</t>
        </is>
      </c>
      <c r="B11" s="8" t="inlineStr">
        <is>
          <t>Honorarios de administración profesional</t>
        </is>
      </c>
      <c r="C11" s="7" t="inlineStr">
        <is>
          <t>Honorarios</t>
        </is>
      </c>
      <c r="D11" s="15" t="n">
        <v>2800000</v>
      </c>
      <c r="E11" s="15">
        <f>D11*12</f>
        <v/>
      </c>
      <c r="F11" s="16">
        <f>D11/D15</f>
        <v/>
      </c>
      <c r="G11" s="7" t="inlineStr">
        <is>
          <t>Contrato Prestación</t>
        </is>
      </c>
    </row>
    <row r="12" ht="20" customHeight="1">
      <c r="A12" s="7" t="inlineStr">
        <is>
          <t>G08</t>
        </is>
      </c>
      <c r="B12" s="8" t="inlineStr">
        <is>
          <t>Honorarios de contador público y revisor fiscal</t>
        </is>
      </c>
      <c r="C12" s="7" t="inlineStr">
        <is>
          <t>Honorarios</t>
        </is>
      </c>
      <c r="D12" s="15" t="n">
        <v>1200000</v>
      </c>
      <c r="E12" s="15">
        <f>D12*12</f>
        <v/>
      </c>
      <c r="F12" s="16">
        <f>D12/D15</f>
        <v/>
      </c>
      <c r="G12" s="7" t="inlineStr">
        <is>
          <t>Ley 43 de 1990</t>
        </is>
      </c>
    </row>
    <row r="13" ht="20" customHeight="1">
      <c r="A13" s="7" t="inlineStr">
        <is>
          <t>G09</t>
        </is>
      </c>
      <c r="B13" s="8" t="inlineStr">
        <is>
          <t>Mantenimiento de motobombas y lavado de tanques (semestral)</t>
        </is>
      </c>
      <c r="C13" s="7" t="inlineStr">
        <is>
          <t>Mantenimiento</t>
        </is>
      </c>
      <c r="D13" s="15" t="n">
        <v>750000</v>
      </c>
      <c r="E13" s="15">
        <f>D13*12</f>
        <v/>
      </c>
      <c r="F13" s="16">
        <f>D13/D15</f>
        <v/>
      </c>
      <c r="G13" s="7" t="inlineStr">
        <is>
          <t>Decreto 1575 / Salud</t>
        </is>
      </c>
    </row>
    <row r="14" ht="20" customHeight="1">
      <c r="A14" s="7" t="inlineStr">
        <is>
          <t>G10</t>
        </is>
      </c>
      <c r="B14" s="8" t="inlineStr">
        <is>
          <t>Fondo de imprevistos obligatorio (mínimo 1% del total)</t>
        </is>
      </c>
      <c r="C14" s="7" t="inlineStr">
        <is>
          <t>Fondo Legal</t>
        </is>
      </c>
      <c r="D14" s="15" t="n">
        <v>320000</v>
      </c>
      <c r="E14" s="15">
        <f>D14*12</f>
        <v/>
      </c>
      <c r="F14" s="16">
        <f>D14/D15</f>
        <v/>
      </c>
      <c r="G14" s="7" t="inlineStr">
        <is>
          <t>Art. 35 Ley 675</t>
        </is>
      </c>
    </row>
    <row r="15" ht="24" customHeight="1">
      <c r="B15" s="3" t="inlineStr">
        <is>
          <t>TOTAL PRESUPUESTO ORDINARIO MENSUAL:</t>
        </is>
      </c>
      <c r="D15" s="17">
        <f>SUM(D5:D14)</f>
        <v/>
      </c>
      <c r="E15" s="17">
        <f>SUM(E5:E14)</f>
        <v/>
      </c>
      <c r="F15" s="18">
        <f>SUM(F5:F14)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20" customWidth="1" min="3" max="3"/>
    <col width="14" customWidth="1" min="4" max="4"/>
    <col width="22" customWidth="1" min="5" max="5"/>
    <col width="22" customWidth="1" min="6" max="6"/>
    <col width="20" customWidth="1" min="7" max="7"/>
    <col width="28" customWidth="1" min="8" max="8"/>
  </cols>
  <sheetData>
    <row r="1" ht="26" customHeight="1">
      <c r="A1" s="1" t="inlineStr">
        <is>
          <t>CONTROL Y SEGUIMIENTO DE CARTERA MOROSA EN PROPIEDAD HORIZONTAL</t>
        </is>
      </c>
    </row>
    <row r="2" ht="18" customHeight="1">
      <c r="A2" s="2" t="inlineStr">
        <is>
          <t>Cálculo de intereses corrientes y de mora según tasa certificada por la Superfinanciera de Colombia</t>
        </is>
      </c>
    </row>
    <row r="4" ht="24" customHeight="1">
      <c r="A4" s="6" t="inlineStr">
        <is>
          <t>Unidad</t>
        </is>
      </c>
      <c r="B4" s="6" t="inlineStr">
        <is>
          <t>Propietario</t>
        </is>
      </c>
      <c r="C4" s="6" t="inlineStr">
        <is>
          <t>Saldo Capital (COP)</t>
        </is>
      </c>
      <c r="D4" s="6" t="inlineStr">
        <is>
          <t>Meses Mora</t>
        </is>
      </c>
      <c r="E4" s="6" t="inlineStr">
        <is>
          <t>Interés Mora Mensual (%)</t>
        </is>
      </c>
      <c r="F4" s="6" t="inlineStr">
        <is>
          <t>Intereses Causados (COP)</t>
        </is>
      </c>
      <c r="G4" s="6" t="inlineStr">
        <is>
          <t>Deuda Total (COP)</t>
        </is>
      </c>
      <c r="H4" s="6" t="inlineStr">
        <is>
          <t>Estado de Cobro</t>
        </is>
      </c>
    </row>
    <row r="5" ht="20" customHeight="1">
      <c r="A5" s="7" t="inlineStr">
        <is>
          <t>Apto 101</t>
        </is>
      </c>
      <c r="B5" s="8" t="inlineStr">
        <is>
          <t>Alba Lucía Serrano Gómez</t>
        </is>
      </c>
      <c r="C5" s="15" t="n">
        <v>0</v>
      </c>
      <c r="D5" s="7" t="n">
        <v>0</v>
      </c>
      <c r="E5" s="19" t="n">
        <v>0.0185</v>
      </c>
      <c r="F5" s="15">
        <f>C5*E5*D5</f>
        <v/>
      </c>
      <c r="G5" s="15">
        <f>C5+F5</f>
        <v/>
      </c>
      <c r="H5" s="20" t="inlineStr">
        <is>
          <t>Al día</t>
        </is>
      </c>
    </row>
    <row r="6" ht="20" customHeight="1">
      <c r="A6" s="7" t="inlineStr">
        <is>
          <t>Apto 102</t>
        </is>
      </c>
      <c r="B6" s="8" t="inlineStr">
        <is>
          <t>Mauricio Cárdenas Silva</t>
        </is>
      </c>
      <c r="C6" s="15" t="n">
        <v>0</v>
      </c>
      <c r="D6" s="7" t="n">
        <v>0</v>
      </c>
      <c r="E6" s="19" t="n">
        <v>0.0185</v>
      </c>
      <c r="F6" s="15">
        <f>C6*E6*D6</f>
        <v/>
      </c>
      <c r="G6" s="15">
        <f>C6+F6</f>
        <v/>
      </c>
      <c r="H6" s="20" t="inlineStr">
        <is>
          <t>Al día</t>
        </is>
      </c>
    </row>
    <row r="7" ht="20" customHeight="1">
      <c r="A7" s="7" t="inlineStr">
        <is>
          <t>Apto 201</t>
        </is>
      </c>
      <c r="B7" s="8" t="inlineStr">
        <is>
          <t>Inversiones Los Cerros S.A.S.</t>
        </is>
      </c>
      <c r="C7" s="15" t="n">
        <v>1850000</v>
      </c>
      <c r="D7" s="7" t="n">
        <v>2</v>
      </c>
      <c r="E7" s="19" t="n">
        <v>0.0185</v>
      </c>
      <c r="F7" s="15">
        <f>C7*E7*D7</f>
        <v/>
      </c>
      <c r="G7" s="15">
        <f>C7+F7</f>
        <v/>
      </c>
      <c r="H7" s="21" t="inlineStr">
        <is>
          <t>Cobro persuasivo interno</t>
        </is>
      </c>
    </row>
    <row r="8" ht="20" customHeight="1">
      <c r="A8" s="7" t="inlineStr">
        <is>
          <t>Apto 202</t>
        </is>
      </c>
      <c r="B8" s="8" t="inlineStr">
        <is>
          <t>Gonzalo Echeverry Mejía</t>
        </is>
      </c>
      <c r="C8" s="15" t="n">
        <v>4850000</v>
      </c>
      <c r="D8" s="7" t="n">
        <v>5</v>
      </c>
      <c r="E8" s="19" t="n">
        <v>0.0185</v>
      </c>
      <c r="F8" s="15">
        <f>C8*E8*D8</f>
        <v/>
      </c>
      <c r="G8" s="15">
        <f>C8+F8</f>
        <v/>
      </c>
      <c r="H8" s="22" t="inlineStr">
        <is>
          <t>Cobro prejurídico formal</t>
        </is>
      </c>
    </row>
    <row r="9" ht="20" customHeight="1">
      <c r="A9" s="7" t="inlineStr">
        <is>
          <t>Apto 301</t>
        </is>
      </c>
      <c r="B9" s="8" t="inlineStr">
        <is>
          <t>Patricia Helena Beltrán</t>
        </is>
      </c>
      <c r="C9" s="15" t="n">
        <v>0</v>
      </c>
      <c r="D9" s="7" t="n">
        <v>0</v>
      </c>
      <c r="E9" s="19" t="n">
        <v>0.0185</v>
      </c>
      <c r="F9" s="15">
        <f>C9*E9*D9</f>
        <v/>
      </c>
      <c r="G9" s="15">
        <f>C9+F9</f>
        <v/>
      </c>
      <c r="H9" s="20" t="inlineStr">
        <is>
          <t>Al día</t>
        </is>
      </c>
    </row>
    <row r="10" ht="20" customHeight="1">
      <c r="A10" s="7" t="inlineStr">
        <is>
          <t>Apto 302</t>
        </is>
      </c>
      <c r="B10" s="8" t="inlineStr">
        <is>
          <t>Felipe Andrés Forero</t>
        </is>
      </c>
      <c r="C10" s="15" t="n">
        <v>920000</v>
      </c>
      <c r="D10" s="7" t="n">
        <v>1</v>
      </c>
      <c r="E10" s="19" t="n">
        <v>0.0185</v>
      </c>
      <c r="F10" s="15">
        <f>C10*E10*D10</f>
        <v/>
      </c>
      <c r="G10" s="15">
        <f>C10+F10</f>
        <v/>
      </c>
      <c r="H10" s="21" t="inlineStr">
        <is>
          <t>Cobro persuasivo interno</t>
        </is>
      </c>
    </row>
    <row r="11" ht="20" customHeight="1">
      <c r="A11" s="7" t="inlineStr">
        <is>
          <t>Apto 401</t>
        </is>
      </c>
      <c r="B11" s="8" t="inlineStr">
        <is>
          <t>Gloria Esperanza Restrepo</t>
        </is>
      </c>
      <c r="C11" s="15" t="n">
        <v>0</v>
      </c>
      <c r="D11" s="7" t="n">
        <v>0</v>
      </c>
      <c r="E11" s="19" t="n">
        <v>0.0185</v>
      </c>
      <c r="F11" s="15">
        <f>C11*E11*D11</f>
        <v/>
      </c>
      <c r="G11" s="15">
        <f>C11+F11</f>
        <v/>
      </c>
      <c r="H11" s="20" t="inlineStr">
        <is>
          <t>Al día</t>
        </is>
      </c>
    </row>
    <row r="12" ht="20" customHeight="1">
      <c r="A12" s="7" t="inlineStr">
        <is>
          <t>Apto 402</t>
        </is>
      </c>
      <c r="B12" s="8" t="inlineStr">
        <is>
          <t>Carlos Julio Manrique</t>
        </is>
      </c>
      <c r="C12" s="15" t="n">
        <v>0</v>
      </c>
      <c r="D12" s="7" t="n">
        <v>0</v>
      </c>
      <c r="E12" s="19" t="n">
        <v>0.0185</v>
      </c>
      <c r="F12" s="15">
        <f>C12*E12*D12</f>
        <v/>
      </c>
      <c r="G12" s="15">
        <f>C12+F12</f>
        <v/>
      </c>
      <c r="H12" s="20" t="inlineStr">
        <is>
          <t>Al día</t>
        </is>
      </c>
    </row>
    <row r="13" ht="20" customHeight="1">
      <c r="A13" s="7" t="inlineStr">
        <is>
          <t>Apto 501</t>
        </is>
      </c>
      <c r="B13" s="8" t="inlineStr">
        <is>
          <t>Beatriz Pinzón de Castro</t>
        </is>
      </c>
      <c r="C13" s="15" t="n">
        <v>0</v>
      </c>
      <c r="D13" s="7" t="n">
        <v>0</v>
      </c>
      <c r="E13" s="19" t="n">
        <v>0.0185</v>
      </c>
      <c r="F13" s="15">
        <f>C13*E13*D13</f>
        <v/>
      </c>
      <c r="G13" s="15">
        <f>C13+F13</f>
        <v/>
      </c>
      <c r="H13" s="20" t="inlineStr">
        <is>
          <t>Al día</t>
        </is>
      </c>
    </row>
    <row r="14" ht="20" customHeight="1">
      <c r="A14" s="7" t="inlineStr">
        <is>
          <t>Apto 502</t>
        </is>
      </c>
      <c r="B14" s="8" t="inlineStr">
        <is>
          <t>Héctor Fabio Valencia</t>
        </is>
      </c>
      <c r="C14" s="15" t="n">
        <v>8900000</v>
      </c>
      <c r="D14" s="7" t="n">
        <v>9</v>
      </c>
      <c r="E14" s="19" t="n">
        <v>0.0185</v>
      </c>
      <c r="F14" s="15">
        <f>C14*E14*D14</f>
        <v/>
      </c>
      <c r="G14" s="15">
        <f>C14+F14</f>
        <v/>
      </c>
      <c r="H14" s="22" t="inlineStr">
        <is>
          <t>Cobro judicial con abogado</t>
        </is>
      </c>
    </row>
    <row r="15" ht="20" customHeight="1">
      <c r="A15" s="7" t="inlineStr">
        <is>
          <t>Penthouse 601</t>
        </is>
      </c>
      <c r="B15" s="8" t="inlineStr">
        <is>
          <t>Rodrigo Zambrano Vega</t>
        </is>
      </c>
      <c r="C15" s="15" t="n">
        <v>0</v>
      </c>
      <c r="D15" s="7" t="n">
        <v>0</v>
      </c>
      <c r="E15" s="19" t="n">
        <v>0.0185</v>
      </c>
      <c r="F15" s="15">
        <f>C15*E15*D15</f>
        <v/>
      </c>
      <c r="G15" s="15">
        <f>C15+F15</f>
        <v/>
      </c>
      <c r="H15" s="20" t="inlineStr">
        <is>
          <t>Al día</t>
        </is>
      </c>
    </row>
    <row r="16" ht="20" customHeight="1">
      <c r="A16" s="7" t="inlineStr">
        <is>
          <t>Penthouse 602</t>
        </is>
      </c>
      <c r="B16" s="8" t="inlineStr">
        <is>
          <t>Silvia Constanza Duarte</t>
        </is>
      </c>
      <c r="C16" s="15" t="n">
        <v>0</v>
      </c>
      <c r="D16" s="7" t="n">
        <v>0</v>
      </c>
      <c r="E16" s="19" t="n">
        <v>0.0185</v>
      </c>
      <c r="F16" s="15">
        <f>C16*E16*D16</f>
        <v/>
      </c>
      <c r="G16" s="15">
        <f>C16+F16</f>
        <v/>
      </c>
      <c r="H16" s="20" t="inlineStr">
        <is>
          <t>Al día</t>
        </is>
      </c>
    </row>
    <row r="17" ht="24" customHeight="1">
      <c r="B17" s="3" t="inlineStr">
        <is>
          <t>TOTAL CARTERA PENDIENTE:</t>
        </is>
      </c>
      <c r="C17" s="23">
        <f>SUM(C5:C16)</f>
        <v/>
      </c>
      <c r="F17" s="23">
        <f>SUM(F5:F16)</f>
        <v/>
      </c>
      <c r="G17" s="24">
        <f>SUM(G5:G16)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24" customWidth="1" min="3" max="3"/>
    <col width="30" customWidth="1" min="4" max="4"/>
    <col width="30" customWidth="1" min="5" max="5"/>
  </cols>
  <sheetData>
    <row r="1" ht="26" customHeight="1">
      <c r="A1" s="1" t="inlineStr">
        <is>
          <t>TABLERO INTEGRAL DE GESTIÓN PARA CONSEJOS Y ADMINISTRADORES</t>
        </is>
      </c>
    </row>
    <row r="2" ht="18" customHeight="1">
      <c r="A2" s="2" t="inlineStr">
        <is>
          <t>Indicadores financieros indispensables para el informe de gestión de asamblea anual</t>
        </is>
      </c>
    </row>
    <row r="4" ht="22" customHeight="1">
      <c r="B4" s="25" t="inlineStr">
        <is>
          <t>MÉTRICAS CLAVE DE SOSTENIBILIDAD FINANCIERA</t>
        </is>
      </c>
    </row>
    <row r="5" ht="24" customHeight="1">
      <c r="B5" s="26" t="inlineStr">
        <is>
          <t>Presupuesto Operativo Mensual Aprobado</t>
        </is>
      </c>
      <c r="C5" s="27">
        <f>'Presupuesto y cuotas'!D15</f>
        <v/>
      </c>
      <c r="D5" s="28" t="inlineStr">
        <is>
          <t>Gasto ordinario programado</t>
        </is>
      </c>
      <c r="E5" s="29" t="n"/>
    </row>
    <row r="6" ht="24" customHeight="1">
      <c r="B6" s="26" t="inlineStr">
        <is>
          <t>Presupuesto Anual Consolidado</t>
        </is>
      </c>
      <c r="C6" s="27">
        <f>'Presupuesto y cuotas'!E15</f>
        <v/>
      </c>
      <c r="D6" s="28" t="inlineStr">
        <is>
          <t>Total expensas vigencia anual</t>
        </is>
      </c>
      <c r="E6" s="29" t="n"/>
    </row>
    <row r="7" ht="24" customHeight="1">
      <c r="B7" s="26" t="inlineStr">
        <is>
          <t>Cartera Total Morosa (Capital + Intereses)</t>
        </is>
      </c>
      <c r="C7" s="27">
        <f>'Control de cartera'!G17</f>
        <v/>
      </c>
      <c r="D7" s="28" t="inlineStr">
        <is>
          <t>Saldos pendientes por recaudar</t>
        </is>
      </c>
      <c r="E7" s="29" t="n"/>
    </row>
    <row r="8" ht="24" customHeight="1">
      <c r="B8" s="26" t="inlineStr">
        <is>
          <t>Índice de Cartera sobre Presupuesto Mensual</t>
        </is>
      </c>
      <c r="C8" s="30">
        <f>'Control de cartera'!G17/'Presupuesto y cuotas'!D15</f>
        <v/>
      </c>
      <c r="D8" s="28" t="inlineStr">
        <is>
          <t>Riesgo de iliquidez del conjunto</t>
        </is>
      </c>
      <c r="E8" s="29" t="n"/>
    </row>
    <row r="9" ht="24" customHeight="1">
      <c r="B9" s="26" t="inlineStr">
        <is>
          <t>Fondo de Imprevistos Acumulado Proyectado</t>
        </is>
      </c>
      <c r="C9" s="27">
        <f>'Presupuesto y cuotas'!D14*12</f>
        <v/>
      </c>
      <c r="D9" s="28" t="inlineStr">
        <is>
          <t>Aporte legal anual en cuenta bancaria separada</t>
        </is>
      </c>
      <c r="E9" s="29" t="n"/>
    </row>
  </sheetData>
  <mergeCells count="8">
    <mergeCell ref="D8:E8"/>
    <mergeCell ref="A2:F2"/>
    <mergeCell ref="D6:E6"/>
    <mergeCell ref="D7:E7"/>
    <mergeCell ref="B4:E4"/>
    <mergeCell ref="A1:F1"/>
    <mergeCell ref="D5:E5"/>
    <mergeCell ref="D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2026-10-03T07:07:52Z</dcterms:created>
  <dcterms:modified xmlns:dcterms="http://purl.org/dc/terms/" xmlns:xsi="http://www.w3.org/2001/XMLSchema-instance" xsi:type="dcterms:W3CDTF">2026-10-03T07:07:52Z</dcterms:modified>
</cp:coreProperties>
</file>