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FIG_TALLER" sheetId="1" state="visible" r:id="rId1"/>
    <sheet name="CATALOGO_SERVICIOS" sheetId="2" state="visible" r:id="rId2"/>
    <sheet name="BASE_CLIENTES_VEHICULOS" sheetId="3" state="visible" r:id="rId3"/>
    <sheet name="ORDEN_SERVICIO" sheetId="4" state="visible" r:id="rId4"/>
    <sheet name="HISTORIAL_ORDENES" sheetId="5" state="visible" r:id="rId5"/>
    <sheet name="DASHBOARD_INDICADOR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 #,##0"/>
    <numFmt numFmtId="165" formatCode="0.0%"/>
    <numFmt numFmtId="166" formatCode="0.0"/>
    <numFmt numFmtId="167" formatCode="#,##0 km"/>
    <numFmt numFmtId="168" formatCode="$ #,##0 COP"/>
    <numFmt numFmtId="169" formatCode="#,##0 órdenes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1"/>
    </font>
    <font>
      <name val="Segoe UI"/>
      <b val="1"/>
      <color rgb="000F172A"/>
      <sz val="10"/>
    </font>
    <font>
      <name val="Segoe UI"/>
      <color rgb="00334155"/>
      <sz val="10"/>
    </font>
    <font>
      <name val="Segoe UI"/>
      <i val="1"/>
      <color rgb="0064748b"/>
      <sz val="8.5"/>
    </font>
    <font>
      <name val="Segoe UI"/>
      <b val="1"/>
      <color rgb="00FFFFFF"/>
      <sz val="15"/>
    </font>
    <font>
      <name val="Consolas"/>
      <b val="1"/>
      <color rgb="000F172A"/>
      <sz val="10"/>
    </font>
    <font>
      <name val="Segoe UI"/>
      <b val="1"/>
      <color rgb="000F172A"/>
      <sz val="14"/>
    </font>
    <font>
      <name val="Segoe UI"/>
      <b val="1"/>
      <color rgb="0064748B"/>
      <sz val="9"/>
    </font>
    <font>
      <name val="Consolas"/>
      <b val="1"/>
      <color rgb="00D97706"/>
      <sz val="14"/>
    </font>
    <font>
      <name val="Segoe UI"/>
      <color rgb="001E293B"/>
      <sz val="9.5"/>
    </font>
    <font>
      <name val="Segoe UI"/>
      <b val="1"/>
      <color rgb="001E293B"/>
      <sz val="9"/>
    </font>
    <font>
      <name val="Segoe UI"/>
      <b val="1"/>
      <color rgb="000F172A"/>
      <sz val="11"/>
    </font>
    <font>
      <name val="Segoe UI"/>
      <b val="1"/>
      <color rgb="00D97706"/>
      <sz val="12"/>
    </font>
    <font>
      <name val="Segoe UI"/>
      <color rgb="00475569"/>
      <sz val="7.5"/>
    </font>
    <font>
      <name val="Segoe UI"/>
      <b val="1"/>
      <color rgb="00D97706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D97706"/>
        <bgColor rgb="00D97706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pivotButton="0" quotePrefix="0" xfId="0"/>
    <xf numFmtId="0" fontId="4" fillId="0" borderId="1" pivotButton="0" quotePrefix="0" xfId="0"/>
    <xf numFmtId="0" fontId="5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3" fontId="4" fillId="0" borderId="1" pivotButton="0" quotePrefix="0" xfId="0"/>
    <xf numFmtId="0" fontId="6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/>
    </xf>
    <xf numFmtId="0" fontId="3" fillId="0" borderId="1" pivotButton="0" quotePrefix="0" xfId="0"/>
    <xf numFmtId="166" fontId="4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167" fontId="7" fillId="0" borderId="1" applyAlignment="1" pivotButton="0" quotePrefix="0" xfId="0">
      <alignment horizontal="right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bottom"/>
    </xf>
    <xf numFmtId="0" fontId="5" fillId="0" borderId="0" pivotButton="0" quotePrefix="0" xfId="0"/>
    <xf numFmtId="0" fontId="1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2" fillId="3" borderId="0" applyAlignment="1" pivotButton="0" quotePrefix="0" xfId="0">
      <alignment horizontal="left" vertical="center" indent="1"/>
    </xf>
    <xf numFmtId="0" fontId="7" fillId="0" borderId="1" pivotButton="0" quotePrefix="0" xfId="0"/>
    <xf numFmtId="0" fontId="0" fillId="0" borderId="1" pivotButton="0" quotePrefix="0" xfId="0"/>
    <xf numFmtId="167" fontId="7" fillId="0" borderId="1" pivotButton="0" quotePrefix="0" xfId="0"/>
    <xf numFmtId="0" fontId="3" fillId="0" borderId="1" applyAlignment="1" pivotButton="0" quotePrefix="0" xfId="0">
      <alignment horizontal="center"/>
    </xf>
    <xf numFmtId="0" fontId="11" fillId="4" borderId="1" pivotButton="0" quotePrefix="0" xfId="0"/>
    <xf numFmtId="0" fontId="2" fillId="2" borderId="0" applyAlignment="1" pivotButton="0" quotePrefix="0" xfId="0">
      <alignment horizontal="center" vertical="center"/>
    </xf>
    <xf numFmtId="0" fontId="12" fillId="0" borderId="1" pivotButton="0" quotePrefix="0" xfId="0"/>
    <xf numFmtId="0" fontId="13" fillId="5" borderId="2" pivotButton="0" quotePrefix="0" xfId="0"/>
    <xf numFmtId="168" fontId="14" fillId="5" borderId="2" applyAlignment="1" pivotButton="0" quotePrefix="0" xfId="0">
      <alignment horizontal="right"/>
    </xf>
    <xf numFmtId="0" fontId="1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 vertical="top" wrapText="1"/>
    </xf>
    <xf numFmtId="3" fontId="4" fillId="0" borderId="1" applyAlignment="1" pivotButton="0" quotePrefix="0" xfId="0">
      <alignment horizontal="right"/>
    </xf>
    <xf numFmtId="169" fontId="16" fillId="0" borderId="1" applyAlignment="1" pivotButton="0" quotePrefix="0" xfId="0">
      <alignment horizontal="right"/>
    </xf>
    <xf numFmtId="168" fontId="16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6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38" customWidth="1" min="3" max="3"/>
    <col width="25" customWidth="1" min="4" max="4"/>
  </cols>
  <sheetData>
    <row r="2" ht="28" customHeight="1">
      <c r="B2" s="1" t="inlineStr">
        <is>
          <t>CONFIGURACIÓN GENERAL DEL TALLER MECÁNICO (COLOMBIA)</t>
        </is>
      </c>
    </row>
    <row r="4" ht="24" customHeight="1">
      <c r="B4" s="2" t="inlineStr">
        <is>
          <t>PARÁMETRO CONFIGURABLE</t>
        </is>
      </c>
      <c r="C4" s="2" t="inlineStr">
        <is>
          <t>VALOR ASIGNADO</t>
        </is>
      </c>
      <c r="D4" s="2" t="inlineStr">
        <is>
          <t>DESCRIPCIÓN Y NOTA LEGAL</t>
        </is>
      </c>
    </row>
    <row r="5" ht="20" customHeight="1">
      <c r="B5" s="3" t="inlineStr">
        <is>
          <t>Nombre comercial del taller</t>
        </is>
      </c>
      <c r="C5" s="4" t="inlineStr">
        <is>
          <t>AUTOS &amp; SERVITECAS EXPERTOS S.A.S.</t>
        </is>
      </c>
      <c r="D5" s="5" t="inlineStr">
        <is>
          <t>Nombre visible en órdenes</t>
        </is>
      </c>
    </row>
    <row r="6" ht="20" customHeight="1">
      <c r="B6" s="3" t="inlineStr">
        <is>
          <t>NIT / Cédula del propietario</t>
        </is>
      </c>
      <c r="C6" s="4" t="inlineStr">
        <is>
          <t>901.845.220-4</t>
        </is>
      </c>
      <c r="D6" s="5" t="inlineStr">
        <is>
          <t>Identificación tributaria DIAN</t>
        </is>
      </c>
    </row>
    <row r="7" ht="20" customHeight="1">
      <c r="B7" s="3" t="inlineStr">
        <is>
          <t>Dirección del taller</t>
        </is>
      </c>
      <c r="C7" s="4" t="inlineStr">
        <is>
          <t>Calle 68 # 24-40 (Sede 7 de Agosto)</t>
        </is>
      </c>
      <c r="D7" s="5" t="inlineStr">
        <is>
          <t>Ubicación sede principal</t>
        </is>
      </c>
    </row>
    <row r="8" ht="20" customHeight="1">
      <c r="B8" s="3" t="inlineStr">
        <is>
          <t>Ciudad / Municipio</t>
        </is>
      </c>
      <c r="C8" s="4" t="inlineStr">
        <is>
          <t>Bogotá D.C.</t>
        </is>
      </c>
      <c r="D8" s="5" t="inlineStr">
        <is>
          <t>Jurisdicción legal</t>
        </is>
      </c>
    </row>
    <row r="9" ht="20" customHeight="1">
      <c r="B9" s="3" t="inlineStr">
        <is>
          <t>Teléfono fijo / Celular WhatsApp</t>
        </is>
      </c>
      <c r="C9" s="4" t="inlineStr">
        <is>
          <t>+57 302 750 4568</t>
        </is>
      </c>
      <c r="D9" s="5" t="inlineStr">
        <is>
          <t>Contacto oficial de recepción</t>
        </is>
      </c>
    </row>
    <row r="10" ht="20" customHeight="1">
      <c r="B10" s="3" t="inlineStr">
        <is>
          <t>Correo electrónico de notificaciones</t>
        </is>
      </c>
      <c r="C10" s="4" t="inlineStr">
        <is>
          <t>servicio@tallerautos.co</t>
        </is>
      </c>
      <c r="D10" s="5" t="inlineStr">
        <is>
          <t>Notificaciones de órdenes</t>
        </is>
      </c>
    </row>
    <row r="11" ht="20" customHeight="1">
      <c r="B11" s="3" t="inlineStr">
        <is>
          <t>Valor hora técnica baremo (COP)</t>
        </is>
      </c>
      <c r="C11" s="6" t="n">
        <v>75000</v>
      </c>
      <c r="D11" s="5" t="inlineStr">
        <is>
          <t>Base horaria mano de obra</t>
        </is>
      </c>
    </row>
    <row r="12" ht="20" customHeight="1">
      <c r="B12" s="3" t="inlineStr">
        <is>
          <t>Margen comercial en repuestos (%)</t>
        </is>
      </c>
      <c r="C12" s="7" t="n">
        <v>0.25</v>
      </c>
      <c r="D12" s="5" t="inlineStr">
        <is>
          <t>Recargo administrativo repuestos</t>
        </is>
      </c>
    </row>
    <row r="13" ht="20" customHeight="1">
      <c r="B13" s="3" t="inlineStr">
        <is>
          <t>Tarifa bodegaje por abandono (COP/día)</t>
        </is>
      </c>
      <c r="C13" s="6" t="n">
        <v>25000</v>
      </c>
      <c r="D13" s="5" t="inlineStr">
        <is>
          <t>Parágrafo Art. 18 Ley 1480</t>
        </is>
      </c>
    </row>
    <row r="14" ht="20" customHeight="1">
      <c r="B14" s="3" t="inlineStr">
        <is>
          <t>Días de gracia tras aviso de retiro</t>
        </is>
      </c>
      <c r="C14" s="8" t="n">
        <v>3</v>
      </c>
      <c r="D14" s="5" t="inlineStr">
        <is>
          <t>Días antes de iniciar bodegaje</t>
        </is>
      </c>
    </row>
    <row r="15" ht="20" customHeight="1">
      <c r="B15" s="3" t="inlineStr">
        <is>
          <t>Garantía legal mano de obra (meses)</t>
        </is>
      </c>
      <c r="C15" s="8" t="n">
        <v>3</v>
      </c>
      <c r="D15" s="5" t="inlineStr">
        <is>
          <t>Mínimo legal obligatorio</t>
        </is>
      </c>
    </row>
    <row r="16" ht="20" customHeight="1">
      <c r="B16" s="3" t="inlineStr">
        <is>
          <t>IVA sobre servicios y repuestos (%)</t>
        </is>
      </c>
      <c r="C16" s="7" t="n">
        <v>0.19</v>
      </c>
      <c r="D16" s="5" t="inlineStr">
        <is>
          <t>Tarifa general en Colombia</t>
        </is>
      </c>
    </row>
  </sheetData>
  <mergeCells count="1"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44" customWidth="1" min="3" max="3"/>
    <col width="15" customWidth="1" min="4" max="4"/>
    <col width="18" customWidth="1" min="5" max="5"/>
    <col width="18" customWidth="1" min="6" max="6"/>
    <col width="20" customWidth="1" min="7" max="7"/>
  </cols>
  <sheetData>
    <row r="1" ht="30" customHeight="1">
      <c r="A1" s="9" t="inlineStr">
        <is>
          <t>CATÁLOGO DE SERVICIOS AUTOMOTRICES, TIEMPOS BAREMO Y TARIFAS 2026</t>
        </is>
      </c>
    </row>
    <row r="3" ht="24" customHeight="1">
      <c r="A3" s="2" t="inlineStr">
        <is>
          <t>CÓDIGO</t>
        </is>
      </c>
      <c r="B3" s="2" t="inlineStr">
        <is>
          <t>SISTEMA</t>
        </is>
      </c>
      <c r="C3" s="2" t="inlineStr">
        <is>
          <t>ACTIVIDAD TÉCNICA</t>
        </is>
      </c>
      <c r="D3" s="2" t="inlineStr">
        <is>
          <t>TIEMPO (H)</t>
        </is>
      </c>
      <c r="E3" s="2" t="inlineStr">
        <is>
          <t>MO BASE (COP)</t>
        </is>
      </c>
      <c r="F3" s="2" t="inlineStr">
        <is>
          <t>INSUMOS REF</t>
        </is>
      </c>
      <c r="G3" s="2" t="inlineStr">
        <is>
          <t>TARIFA TOTAL</t>
        </is>
      </c>
    </row>
    <row r="4" ht="20" customHeight="1">
      <c r="A4" s="10" t="inlineStr">
        <is>
          <t>SRV-FRE-01</t>
        </is>
      </c>
      <c r="B4" s="4" t="inlineStr">
        <is>
          <t>Frenos</t>
        </is>
      </c>
      <c r="C4" s="11" t="inlineStr">
        <is>
          <t>Pastillaje delantero &amp; mantenimiento mordazas</t>
        </is>
      </c>
      <c r="D4" s="12" t="n">
        <v>1</v>
      </c>
      <c r="E4" s="13" t="n">
        <v>75000</v>
      </c>
      <c r="F4" s="13" t="n">
        <v>140000</v>
      </c>
      <c r="G4" s="14">
        <f>E4+F4</f>
        <v/>
      </c>
    </row>
    <row r="5" ht="20" customHeight="1">
      <c r="A5" s="10" t="inlineStr">
        <is>
          <t>SRV-FRE-02</t>
        </is>
      </c>
      <c r="B5" s="4" t="inlineStr">
        <is>
          <t>Frenos</t>
        </is>
      </c>
      <c r="C5" s="11" t="inlineStr">
        <is>
          <t>Rectificación de discos de freno en torno (par)</t>
        </is>
      </c>
      <c r="D5" s="12" t="n">
        <v>1.2</v>
      </c>
      <c r="E5" s="13" t="n">
        <v>90000</v>
      </c>
      <c r="F5" s="13" t="n">
        <v>65000</v>
      </c>
      <c r="G5" s="14">
        <f>E5+F5</f>
        <v/>
      </c>
    </row>
    <row r="6" ht="20" customHeight="1">
      <c r="A6" s="10" t="inlineStr">
        <is>
          <t>SRV-FRE-03</t>
        </is>
      </c>
      <c r="B6" s="4" t="inlineStr">
        <is>
          <t>Frenos</t>
        </is>
      </c>
      <c r="C6" s="11" t="inlineStr">
        <is>
          <t>Mantenimiento y graduación campanas traseras</t>
        </is>
      </c>
      <c r="D6" s="12" t="n">
        <v>1.5</v>
      </c>
      <c r="E6" s="13" t="n">
        <v>112500</v>
      </c>
      <c r="F6" s="13" t="n">
        <v>160000</v>
      </c>
      <c r="G6" s="14">
        <f>E6+F6</f>
        <v/>
      </c>
    </row>
    <row r="7" ht="20" customHeight="1">
      <c r="A7" s="10" t="inlineStr">
        <is>
          <t>SRV-SUS-01</t>
        </is>
      </c>
      <c r="B7" s="4" t="inlineStr">
        <is>
          <t>Suspensión</t>
        </is>
      </c>
      <c r="C7" s="11" t="inlineStr">
        <is>
          <t>Cambio de amortiguadores delanteros (par)</t>
        </is>
      </c>
      <c r="D7" s="12" t="n">
        <v>2.5</v>
      </c>
      <c r="E7" s="13" t="n">
        <v>187500</v>
      </c>
      <c r="F7" s="13" t="n">
        <v>680000</v>
      </c>
      <c r="G7" s="14">
        <f>E7+F7</f>
        <v/>
      </c>
    </row>
    <row r="8" ht="20" customHeight="1">
      <c r="A8" s="10" t="inlineStr">
        <is>
          <t>SRV-SUS-02</t>
        </is>
      </c>
      <c r="B8" s="4" t="inlineStr">
        <is>
          <t>Suspensión</t>
        </is>
      </c>
      <c r="C8" s="11" t="inlineStr">
        <is>
          <t>Cambio terminales, axiales y rótulas + alineación</t>
        </is>
      </c>
      <c r="D8" s="12" t="n">
        <v>2.8</v>
      </c>
      <c r="E8" s="13" t="n">
        <v>210000</v>
      </c>
      <c r="F8" s="13" t="n">
        <v>320000</v>
      </c>
      <c r="G8" s="14">
        <f>E8+F8</f>
        <v/>
      </c>
    </row>
    <row r="9" ht="20" customHeight="1">
      <c r="A9" s="10" t="inlineStr">
        <is>
          <t>SRV-MOT-01</t>
        </is>
      </c>
      <c r="B9" s="4" t="inlineStr">
        <is>
          <t>Motor</t>
        </is>
      </c>
      <c r="C9" s="11" t="inlineStr">
        <is>
          <t>Sincronización electrónica con ultrasonido inyectores</t>
        </is>
      </c>
      <c r="D9" s="12" t="n">
        <v>2.5</v>
      </c>
      <c r="E9" s="13" t="n">
        <v>187500</v>
      </c>
      <c r="F9" s="13" t="n">
        <v>65000</v>
      </c>
      <c r="G9" s="14">
        <f>E9+F9</f>
        <v/>
      </c>
    </row>
    <row r="10" ht="20" customHeight="1">
      <c r="A10" s="10" t="inlineStr">
        <is>
          <t>SRV-MOT-02</t>
        </is>
      </c>
      <c r="B10" s="4" t="inlineStr">
        <is>
          <t>Motor</t>
        </is>
      </c>
      <c r="C10" s="11" t="inlineStr">
        <is>
          <t>Limpieza y reaprendizaje cuerpo de aceleración</t>
        </is>
      </c>
      <c r="D10" s="12" t="n">
        <v>1</v>
      </c>
      <c r="E10" s="13" t="n">
        <v>75000</v>
      </c>
      <c r="F10" s="13" t="n">
        <v>35000</v>
      </c>
      <c r="G10" s="14">
        <f>E10+F10</f>
        <v/>
      </c>
    </row>
    <row r="11" ht="20" customHeight="1">
      <c r="A11" s="10" t="inlineStr">
        <is>
          <t>SRV-MOT-03</t>
        </is>
      </c>
      <c r="B11" s="4" t="inlineStr">
        <is>
          <t>Motor</t>
        </is>
      </c>
      <c r="C11" s="11" t="inlineStr">
        <is>
          <t>Cambio kit de repartición / distribución sincrónica</t>
        </is>
      </c>
      <c r="D11" s="12" t="n">
        <v>3.5</v>
      </c>
      <c r="E11" s="13" t="n">
        <v>262500</v>
      </c>
      <c r="F11" s="13" t="n">
        <v>480000</v>
      </c>
      <c r="G11" s="14">
        <f>E11+F11</f>
        <v/>
      </c>
    </row>
    <row r="12" ht="20" customHeight="1">
      <c r="A12" s="10" t="inlineStr">
        <is>
          <t>SRV-MOT-04</t>
        </is>
      </c>
      <c r="B12" s="4" t="inlineStr">
        <is>
          <t>Motor</t>
        </is>
      </c>
      <c r="C12" s="11" t="inlineStr">
        <is>
          <t>Diagnóstico y cambio de bujías &amp; prueba de bobinas</t>
        </is>
      </c>
      <c r="D12" s="12" t="n">
        <v>1</v>
      </c>
      <c r="E12" s="13" t="n">
        <v>75000</v>
      </c>
      <c r="F12" s="13" t="n">
        <v>160000</v>
      </c>
      <c r="G12" s="14">
        <f>E12+F12</f>
        <v/>
      </c>
    </row>
    <row r="13" ht="20" customHeight="1">
      <c r="A13" s="10" t="inlineStr">
        <is>
          <t>SRV-MOT-05</t>
        </is>
      </c>
      <c r="B13" s="4" t="inlineStr">
        <is>
          <t>Motor</t>
        </is>
      </c>
      <c r="C13" s="11" t="inlineStr">
        <is>
          <t>Cambio de empaque tapa válvulas &amp; ajuste holguras</t>
        </is>
      </c>
      <c r="D13" s="12" t="n">
        <v>2</v>
      </c>
      <c r="E13" s="13" t="n">
        <v>150000</v>
      </c>
      <c r="F13" s="13" t="n">
        <v>110000</v>
      </c>
      <c r="G13" s="14">
        <f>E13+F13</f>
        <v/>
      </c>
    </row>
    <row r="14" ht="20" customHeight="1">
      <c r="A14" s="10" t="inlineStr">
        <is>
          <t>SRV-FLU-01</t>
        </is>
      </c>
      <c r="B14" s="4" t="inlineStr">
        <is>
          <t>Mantenimiento</t>
        </is>
      </c>
      <c r="C14" s="11" t="inlineStr">
        <is>
          <t>Cambio de aceite de motor y filtro de aceite</t>
        </is>
      </c>
      <c r="D14" s="12" t="n">
        <v>0.6</v>
      </c>
      <c r="E14" s="13" t="n">
        <v>45000</v>
      </c>
      <c r="F14" s="13" t="n">
        <v>210000</v>
      </c>
      <c r="G14" s="14">
        <f>E14+F14</f>
        <v/>
      </c>
    </row>
    <row r="15" ht="20" customHeight="1">
      <c r="A15" s="10" t="inlineStr">
        <is>
          <t>SRV-FLU-02</t>
        </is>
      </c>
      <c r="B15" s="4" t="inlineStr">
        <is>
          <t>Mantenimiento</t>
        </is>
      </c>
      <c r="C15" s="11" t="inlineStr">
        <is>
          <t>Reemplazo filtro aire motor &amp; filtro cabina A/C</t>
        </is>
      </c>
      <c r="D15" s="12" t="n">
        <v>0.5</v>
      </c>
      <c r="E15" s="13" t="n">
        <v>37500</v>
      </c>
      <c r="F15" s="13" t="n">
        <v>85000</v>
      </c>
      <c r="G15" s="14">
        <f>E15+F15</f>
        <v/>
      </c>
    </row>
    <row r="16" ht="20" customHeight="1">
      <c r="A16" s="10" t="inlineStr">
        <is>
          <t>SRV-FLU-03</t>
        </is>
      </c>
      <c r="B16" s="4" t="inlineStr">
        <is>
          <t>Mantenimiento</t>
        </is>
      </c>
      <c r="C16" s="11" t="inlineStr">
        <is>
          <t>Purga, barrido y cambio líquido de frenos DOT 4</t>
        </is>
      </c>
      <c r="D16" s="12" t="n">
        <v>1</v>
      </c>
      <c r="E16" s="13" t="n">
        <v>75000</v>
      </c>
      <c r="F16" s="13" t="n">
        <v>65000</v>
      </c>
      <c r="G16" s="14">
        <f>E16+F16</f>
        <v/>
      </c>
    </row>
    <row r="17" ht="20" customHeight="1">
      <c r="A17" s="10" t="inlineStr">
        <is>
          <t>SRV-FLU-04</t>
        </is>
      </c>
      <c r="B17" s="4" t="inlineStr">
        <is>
          <t>Mantenimiento</t>
        </is>
      </c>
      <c r="C17" s="11" t="inlineStr">
        <is>
          <t>Flushing químico y cambio refrigerante orgánico</t>
        </is>
      </c>
      <c r="D17" s="12" t="n">
        <v>1.5</v>
      </c>
      <c r="E17" s="13" t="n">
        <v>112500</v>
      </c>
      <c r="F17" s="13" t="n">
        <v>125000</v>
      </c>
      <c r="G17" s="14">
        <f>E17+F17</f>
        <v/>
      </c>
    </row>
    <row r="18" ht="20" customHeight="1">
      <c r="A18" s="10" t="inlineStr">
        <is>
          <t>SRV-FLU-05</t>
        </is>
      </c>
      <c r="B18" s="4" t="inlineStr">
        <is>
          <t>Mantenimiento</t>
        </is>
      </c>
      <c r="C18" s="11" t="inlineStr">
        <is>
          <t>Cambio aceite caja manual / valvulina sintética</t>
        </is>
      </c>
      <c r="D18" s="12" t="n">
        <v>0.8</v>
      </c>
      <c r="E18" s="13" t="n">
        <v>60000</v>
      </c>
      <c r="F18" s="13" t="n">
        <v>120000</v>
      </c>
      <c r="G18" s="14">
        <f>E18+F18</f>
        <v/>
      </c>
    </row>
    <row r="19" ht="20" customHeight="1">
      <c r="A19" s="10" t="inlineStr">
        <is>
          <t>SRV-ELE-01</t>
        </is>
      </c>
      <c r="B19" s="4" t="inlineStr">
        <is>
          <t>Electricidad</t>
        </is>
      </c>
      <c r="C19" s="11" t="inlineStr">
        <is>
          <t>Escaneo OBD2 avanzado &amp; lectura de códigos DTC</t>
        </is>
      </c>
      <c r="D19" s="12" t="n">
        <v>0.8</v>
      </c>
      <c r="E19" s="13" t="n">
        <v>85000</v>
      </c>
      <c r="F19" s="13" t="n">
        <v>0</v>
      </c>
      <c r="G19" s="14">
        <f>E19+F19</f>
        <v/>
      </c>
    </row>
    <row r="20" ht="20" customHeight="1">
      <c r="A20" s="10" t="inlineStr">
        <is>
          <t>SRV-ELE-02</t>
        </is>
      </c>
      <c r="B20" s="4" t="inlineStr">
        <is>
          <t>Electricidad</t>
        </is>
      </c>
      <c r="C20" s="11" t="inlineStr">
        <is>
          <t>Mantenimiento preventivo/correctivo motor arranque</t>
        </is>
      </c>
      <c r="D20" s="12" t="n">
        <v>2.2</v>
      </c>
      <c r="E20" s="13" t="n">
        <v>165000</v>
      </c>
      <c r="F20" s="13" t="n">
        <v>130000</v>
      </c>
      <c r="G20" s="14">
        <f>E20+F20</f>
        <v/>
      </c>
    </row>
    <row r="21" ht="20" customHeight="1">
      <c r="A21" s="10" t="inlineStr">
        <is>
          <t>SRV-ELE-03</t>
        </is>
      </c>
      <c r="B21" s="4" t="inlineStr">
        <is>
          <t>Electricidad</t>
        </is>
      </c>
      <c r="C21" s="11" t="inlineStr">
        <is>
          <t>Mantenimiento alternador y sistema de carga</t>
        </is>
      </c>
      <c r="D21" s="12" t="n">
        <v>2.5</v>
      </c>
      <c r="E21" s="13" t="n">
        <v>187500</v>
      </c>
      <c r="F21" s="13" t="n">
        <v>210000</v>
      </c>
      <c r="G21" s="14">
        <f>E21+F21</f>
        <v/>
      </c>
    </row>
    <row r="22" ht="20" customHeight="1">
      <c r="A22" s="10" t="inlineStr">
        <is>
          <t>SRV-ELE-04</t>
        </is>
      </c>
      <c r="B22" s="4" t="inlineStr">
        <is>
          <t>Electricidad</t>
        </is>
      </c>
      <c r="C22" s="11" t="inlineStr">
        <is>
          <t>Prueba de conductancia de batería y alternador</t>
        </is>
      </c>
      <c r="D22" s="12" t="n">
        <v>0.5</v>
      </c>
      <c r="E22" s="13" t="n">
        <v>37500</v>
      </c>
      <c r="F22" s="13" t="n">
        <v>0</v>
      </c>
      <c r="G22" s="14">
        <f>E22+F22</f>
        <v/>
      </c>
    </row>
    <row r="23" ht="20" customHeight="1">
      <c r="A23" s="10" t="inlineStr">
        <is>
          <t>SRV-ELE-05</t>
        </is>
      </c>
      <c r="B23" s="4" t="inlineStr">
        <is>
          <t>Electricidad</t>
        </is>
      </c>
      <c r="C23" s="11" t="inlineStr">
        <is>
          <t>Rastreo y solución de cortocircuito en ramal</t>
        </is>
      </c>
      <c r="D23" s="12" t="n">
        <v>2</v>
      </c>
      <c r="E23" s="13" t="n">
        <v>150000</v>
      </c>
      <c r="F23" s="13" t="n">
        <v>45000</v>
      </c>
      <c r="G23" s="14">
        <f>E23+F23</f>
        <v/>
      </c>
    </row>
    <row r="24" ht="20" customHeight="1">
      <c r="A24" s="10" t="inlineStr">
        <is>
          <t>SRV-TRA-01</t>
        </is>
      </c>
      <c r="B24" s="4" t="inlineStr">
        <is>
          <t>Transmisión</t>
        </is>
      </c>
      <c r="C24" s="11" t="inlineStr">
        <is>
          <t>Bajada de caja y cambio kit de embrague (clutch)</t>
        </is>
      </c>
      <c r="D24" s="12" t="n">
        <v>4.5</v>
      </c>
      <c r="E24" s="13" t="n">
        <v>337500</v>
      </c>
      <c r="F24" s="13" t="n">
        <v>720000</v>
      </c>
      <c r="G24" s="14">
        <f>E24+F24</f>
        <v/>
      </c>
    </row>
    <row r="25" ht="20" customHeight="1">
      <c r="A25" s="10" t="inlineStr">
        <is>
          <t>SRV-TRA-02</t>
        </is>
      </c>
      <c r="B25" s="4" t="inlineStr">
        <is>
          <t>Transmisión</t>
        </is>
      </c>
      <c r="C25" s="11" t="inlineStr">
        <is>
          <t>Cambio guardapolvos ejes homocinéticos (par)</t>
        </is>
      </c>
      <c r="D25" s="12" t="n">
        <v>1.8</v>
      </c>
      <c r="E25" s="13" t="n">
        <v>135000</v>
      </c>
      <c r="F25" s="13" t="n">
        <v>85000</v>
      </c>
      <c r="G25" s="14">
        <f>E25+F25</f>
        <v/>
      </c>
    </row>
    <row r="26" ht="20" customHeight="1">
      <c r="A26" s="10" t="inlineStr">
        <is>
          <t>SRV-TRA-03</t>
        </is>
      </c>
      <c r="B26" s="4" t="inlineStr">
        <is>
          <t>Transmisión</t>
        </is>
      </c>
      <c r="C26" s="11" t="inlineStr">
        <is>
          <t>Dializado y cambio fluido transmisión automática</t>
        </is>
      </c>
      <c r="D26" s="12" t="n">
        <v>2.5</v>
      </c>
      <c r="E26" s="13" t="n">
        <v>187500</v>
      </c>
      <c r="F26" s="13" t="n">
        <v>650000</v>
      </c>
      <c r="G26" s="14">
        <f>E26+F26</f>
        <v/>
      </c>
    </row>
    <row r="27" ht="20" customHeight="1">
      <c r="A27" s="10" t="inlineStr">
        <is>
          <t>SRV-TRA-04</t>
        </is>
      </c>
      <c r="B27" s="4" t="inlineStr">
        <is>
          <t>Transmisión</t>
        </is>
      </c>
      <c r="C27" s="11" t="inlineStr">
        <is>
          <t>Cambio soportes de motor y caja de cambios</t>
        </is>
      </c>
      <c r="D27" s="12" t="n">
        <v>2</v>
      </c>
      <c r="E27" s="13" t="n">
        <v>150000</v>
      </c>
      <c r="F27" s="13" t="n">
        <v>380000</v>
      </c>
      <c r="G27" s="14">
        <f>E27+F27</f>
        <v/>
      </c>
    </row>
    <row r="28" ht="20" customHeight="1">
      <c r="A28" s="10" t="inlineStr">
        <is>
          <t>SRV-TRA-05</t>
        </is>
      </c>
      <c r="B28" s="4" t="inlineStr">
        <is>
          <t>Transmisión</t>
        </is>
      </c>
      <c r="C28" s="11" t="inlineStr">
        <is>
          <t>Cambio bomba principal y auxiliar de embrague</t>
        </is>
      </c>
      <c r="D28" s="12" t="n">
        <v>1.8</v>
      </c>
      <c r="E28" s="13" t="n">
        <v>135000</v>
      </c>
      <c r="F28" s="13" t="n">
        <v>210000</v>
      </c>
      <c r="G28" s="14">
        <f>E28+F28</f>
        <v/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16" customWidth="1" min="4" max="4"/>
    <col width="14" customWidth="1" min="5" max="5"/>
    <col width="14" customWidth="1" min="6" max="6"/>
    <col width="10" customWidth="1" min="7" max="7"/>
    <col width="12" customWidth="1" min="8" max="8"/>
    <col width="20" customWidth="1" min="9" max="9"/>
    <col width="15" customWidth="1" min="10" max="10"/>
  </cols>
  <sheetData>
    <row r="1" ht="30" customHeight="1">
      <c r="A1" s="9" t="inlineStr">
        <is>
          <t>REGISTRO HISTÓRICO DE CLIENTES Y HOJA DE VIDA DE VEHÍCULOS</t>
        </is>
      </c>
    </row>
    <row r="3" ht="24" customHeight="1">
      <c r="A3" s="2" t="inlineStr">
        <is>
          <t>PLACA</t>
        </is>
      </c>
      <c r="B3" s="2" t="inlineStr">
        <is>
          <t>PROPIETARIO / CLIENTE</t>
        </is>
      </c>
      <c r="C3" s="2" t="inlineStr">
        <is>
          <t>CÉDULA / NIT</t>
        </is>
      </c>
      <c r="D3" s="2" t="inlineStr">
        <is>
          <t>WHATSAPP</t>
        </is>
      </c>
      <c r="E3" s="2" t="inlineStr">
        <is>
          <t>MARCA</t>
        </is>
      </c>
      <c r="F3" s="2" t="inlineStr">
        <is>
          <t>LÍNEA</t>
        </is>
      </c>
      <c r="G3" s="2" t="inlineStr">
        <is>
          <t>MODELO</t>
        </is>
      </c>
      <c r="H3" s="2" t="inlineStr">
        <is>
          <t>COLOR</t>
        </is>
      </c>
      <c r="I3" s="2" t="inlineStr">
        <is>
          <t>CHASIS / VIN</t>
        </is>
      </c>
      <c r="J3" s="2" t="inlineStr">
        <is>
          <t>KM ANTERIOR</t>
        </is>
      </c>
    </row>
    <row r="4" ht="20" customHeight="1">
      <c r="A4" s="10" t="inlineStr">
        <is>
          <t>UZZ890</t>
        </is>
      </c>
      <c r="B4" s="11" t="inlineStr">
        <is>
          <t>Carlos Mauricio Aceros</t>
        </is>
      </c>
      <c r="C4" s="15" t="inlineStr">
        <is>
          <t>91.534.210</t>
        </is>
      </c>
      <c r="D4" s="15" t="inlineStr">
        <is>
          <t>3027504568</t>
        </is>
      </c>
      <c r="E4" s="4" t="inlineStr">
        <is>
          <t>Renault</t>
        </is>
      </c>
      <c r="F4" s="4" t="inlineStr">
        <is>
          <t>Duster 2.0 4x4</t>
        </is>
      </c>
      <c r="G4" s="15" t="n">
        <v>2021</v>
      </c>
      <c r="H4" s="4" t="inlineStr">
        <is>
          <t>Gris Estrella</t>
        </is>
      </c>
      <c r="I4" s="5" t="inlineStr">
        <is>
          <t>93Y1H7B89MJ102931</t>
        </is>
      </c>
      <c r="J4" s="16" t="n">
        <v>64500</v>
      </c>
    </row>
    <row r="5" ht="20" customHeight="1">
      <c r="A5" s="10" t="inlineStr">
        <is>
          <t>KLS412</t>
        </is>
      </c>
      <c r="B5" s="11" t="inlineStr">
        <is>
          <t>Zully Velazco Gómez</t>
        </is>
      </c>
      <c r="C5" s="15" t="inlineStr">
        <is>
          <t>63.489.120</t>
        </is>
      </c>
      <c r="D5" s="15" t="inlineStr">
        <is>
          <t>3154897210</t>
        </is>
      </c>
      <c r="E5" s="4" t="inlineStr">
        <is>
          <t>Mazda</t>
        </is>
      </c>
      <c r="F5" s="4" t="inlineStr">
        <is>
          <t>Mazda 3 Grand Touring</t>
        </is>
      </c>
      <c r="G5" s="15" t="n">
        <v>2022</v>
      </c>
      <c r="H5" s="4" t="inlineStr">
        <is>
          <t>Rojo Diamante</t>
        </is>
      </c>
      <c r="I5" s="5" t="inlineStr">
        <is>
          <t>JM1BM1V78N1298412</t>
        </is>
      </c>
      <c r="J5" s="16" t="n">
        <v>41200</v>
      </c>
    </row>
    <row r="6" ht="20" customHeight="1">
      <c r="A6" s="10" t="inlineStr">
        <is>
          <t>WEO651</t>
        </is>
      </c>
      <c r="B6" s="11" t="inlineStr">
        <is>
          <t>Andrés Felipe Rueda</t>
        </is>
      </c>
      <c r="C6" s="15" t="inlineStr">
        <is>
          <t>1.098.712.441</t>
        </is>
      </c>
      <c r="D6" s="15" t="inlineStr">
        <is>
          <t>3109845120</t>
        </is>
      </c>
      <c r="E6" s="4" t="inlineStr">
        <is>
          <t>Chevrolet</t>
        </is>
      </c>
      <c r="F6" s="4" t="inlineStr">
        <is>
          <t>Onix Turbo Sedan</t>
        </is>
      </c>
      <c r="G6" s="15" t="n">
        <v>2023</v>
      </c>
      <c r="H6" s="4" t="inlineStr">
        <is>
          <t>Blanco Cumbre</t>
        </is>
      </c>
      <c r="I6" s="5" t="inlineStr">
        <is>
          <t>9BGKB19H0PG291048</t>
        </is>
      </c>
      <c r="J6" s="16" t="n">
        <v>28900</v>
      </c>
    </row>
    <row r="7" ht="20" customHeight="1">
      <c r="A7" s="10" t="inlineStr">
        <is>
          <t>JLM983</t>
        </is>
      </c>
      <c r="B7" s="11" t="inlineStr">
        <is>
          <t>Transportes Logísticos SAS</t>
        </is>
      </c>
      <c r="C7" s="15" t="inlineStr">
        <is>
          <t>900.871.229-1</t>
        </is>
      </c>
      <c r="D7" s="15" t="inlineStr">
        <is>
          <t>3187451209</t>
        </is>
      </c>
      <c r="E7" s="4" t="inlineStr">
        <is>
          <t>Nissan</t>
        </is>
      </c>
      <c r="F7" s="4" t="inlineStr">
        <is>
          <t>Frontier NP300 Diesel</t>
        </is>
      </c>
      <c r="G7" s="15" t="n">
        <v>2020</v>
      </c>
      <c r="H7" s="4" t="inlineStr">
        <is>
          <t>Plata</t>
        </is>
      </c>
      <c r="I7" s="5" t="inlineStr">
        <is>
          <t>3N6DD23T4LK192841</t>
        </is>
      </c>
      <c r="J7" s="16" t="n">
        <v>112000</v>
      </c>
    </row>
    <row r="8" ht="20" customHeight="1">
      <c r="A8" s="10" t="inlineStr">
        <is>
          <t>MXT228</t>
        </is>
      </c>
      <c r="B8" s="11" t="inlineStr">
        <is>
          <t>Dra. Natalia Cárdenas</t>
        </is>
      </c>
      <c r="C8" s="15" t="inlineStr">
        <is>
          <t>52.891.401</t>
        </is>
      </c>
      <c r="D8" s="15" t="inlineStr">
        <is>
          <t>3004128965</t>
        </is>
      </c>
      <c r="E8" s="4" t="inlineStr">
        <is>
          <t>Kia</t>
        </is>
      </c>
      <c r="F8" s="4" t="inlineStr">
        <is>
          <t>Picanto Ion 1.25</t>
        </is>
      </c>
      <c r="G8" s="15" t="n">
        <v>2019</v>
      </c>
      <c r="H8" s="4" t="inlineStr">
        <is>
          <t>Azul Pop</t>
        </is>
      </c>
      <c r="I8" s="5" t="inlineStr">
        <is>
          <t>KNAAB512BK7192831</t>
        </is>
      </c>
      <c r="J8" s="16" t="n">
        <v>78400</v>
      </c>
    </row>
  </sheetData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39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4" customWidth="1" min="3" max="3"/>
    <col width="16" customWidth="1" min="4" max="4"/>
    <col width="14" customWidth="1" min="5" max="5"/>
    <col width="14" customWidth="1" min="6" max="6"/>
    <col width="18" customWidth="1" min="7" max="7"/>
  </cols>
  <sheetData>
    <row r="2">
      <c r="B2" s="17">
        <f>CONFIG_TALLER!C5</f>
        <v/>
      </c>
      <c r="F2" s="18" t="inlineStr">
        <is>
          <t>ORDEN DE SERVICIO N°</t>
        </is>
      </c>
    </row>
    <row r="3">
      <c r="B3" s="19" t="inlineStr">
        <is>
          <t>Servicio especializado de mecánica automotriz, peritaje e inyección electrónica</t>
        </is>
      </c>
      <c r="F3" s="20" t="inlineStr">
        <is>
          <t>ORD-2026-0842</t>
        </is>
      </c>
    </row>
    <row r="4">
      <c r="B4" s="19" t="inlineStr">
        <is>
          <t>NIT: 901.845.220-4 · Dirección: Calle 68 # 24-40 · WhatsApp: +57 302 750 4568 · Bogotá D.C.</t>
        </is>
      </c>
      <c r="F4" s="21" t="inlineStr">
        <is>
          <t>Fecha: 05/10/2026 08:30 COT</t>
        </is>
      </c>
    </row>
    <row r="5" ht="4" customHeight="1">
      <c r="B5" s="22" t="n"/>
      <c r="C5" s="22" t="n"/>
      <c r="D5" s="22" t="n"/>
      <c r="E5" s="22" t="n"/>
      <c r="F5" s="22" t="n"/>
      <c r="G5" s="22" t="n"/>
    </row>
    <row r="6" ht="22" customHeight="1">
      <c r="B6" s="23" t="inlineStr">
        <is>
          <t>1. IDENTIFICACIÓN DEL VEHÍCULO Y DEL CLIENTE (ART. 18 LEY 1480 DE 2012)</t>
        </is>
      </c>
    </row>
    <row r="7" ht="20" customHeight="1">
      <c r="B7" s="3" t="inlineStr">
        <is>
          <t>PLACA VEHÍCULO:</t>
        </is>
      </c>
      <c r="C7" s="24" t="inlineStr">
        <is>
          <t>UZZ890</t>
        </is>
      </c>
      <c r="D7" s="3" t="inlineStr">
        <is>
          <t>PROPIETARIO / CLIENTE:</t>
        </is>
      </c>
      <c r="E7" s="25" t="n"/>
      <c r="F7" s="4" t="inlineStr">
        <is>
          <t>Carlos Mauricio Aceros</t>
        </is>
      </c>
      <c r="G7" s="25" t="n"/>
    </row>
    <row r="8" ht="20" customHeight="1">
      <c r="B8" s="3" t="inlineStr">
        <is>
          <t>MARCA Y LÍNEA:</t>
        </is>
      </c>
      <c r="C8" s="4" t="inlineStr">
        <is>
          <t>Renault Duster 2.0 4x4</t>
        </is>
      </c>
      <c r="D8" s="3" t="inlineStr">
        <is>
          <t>CÉDULA / NIT CLIENTE:</t>
        </is>
      </c>
      <c r="E8" s="25" t="n"/>
      <c r="F8" s="4" t="inlineStr">
        <is>
          <t>91.534.210</t>
        </is>
      </c>
      <c r="G8" s="25" t="n"/>
    </row>
    <row r="9" ht="20" customHeight="1">
      <c r="B9" s="3" t="inlineStr">
        <is>
          <t>MODELO Y COLOR:</t>
        </is>
      </c>
      <c r="C9" s="4" t="inlineStr">
        <is>
          <t>2021 · Gris Estrella</t>
        </is>
      </c>
      <c r="D9" s="3" t="inlineStr">
        <is>
          <t>WHATSAPP CONTACTO:</t>
        </is>
      </c>
      <c r="E9" s="25" t="n"/>
      <c r="F9" s="4" t="inlineStr">
        <is>
          <t>+57 302 750 4568</t>
        </is>
      </c>
      <c r="G9" s="25" t="n"/>
    </row>
    <row r="10" ht="20" customHeight="1">
      <c r="B10" s="3" t="inlineStr">
        <is>
          <t>KILOMETRAJE ENTRADA:</t>
        </is>
      </c>
      <c r="C10" s="26" t="n">
        <v>64850</v>
      </c>
      <c r="D10" s="3" t="inlineStr">
        <is>
          <t>NIVEL DE GASOLINA:</t>
        </is>
      </c>
      <c r="E10" s="25" t="n"/>
      <c r="F10" s="4" t="inlineStr">
        <is>
          <t>1/2 Tanque (50%)</t>
        </is>
      </c>
      <c r="G10" s="25" t="n"/>
    </row>
    <row r="11" ht="20" customHeight="1">
      <c r="B11" s="3" t="inlineStr">
        <is>
          <t>N° CHASIS / VIN:</t>
        </is>
      </c>
      <c r="C11" s="4" t="inlineStr">
        <is>
          <t>93Y1H7B89MJ102931</t>
        </is>
      </c>
      <c r="D11" s="3" t="inlineStr">
        <is>
          <t>FECHA ESTIMADA ENTREGA:</t>
        </is>
      </c>
      <c r="E11" s="25" t="n"/>
      <c r="F11" s="4" t="inlineStr">
        <is>
          <t>06/10/2026 17:00</t>
        </is>
      </c>
      <c r="G11" s="25" t="n"/>
    </row>
    <row r="13" ht="22" customHeight="1">
      <c r="B13" s="23" t="inlineStr">
        <is>
          <t>2. INVENTARIO DE RECEPCIÓN Y CUSTODIA DE ELEMENTOS (INSPECCIÓN 360°)</t>
        </is>
      </c>
    </row>
    <row r="14" ht="19" customHeight="1">
      <c r="B14" s="4" t="inlineStr">
        <is>
          <t>• SOAT vigente</t>
        </is>
      </c>
      <c r="C14" s="27" t="inlineStr">
        <is>
          <t>SÍ</t>
        </is>
      </c>
      <c r="D14" s="4" t="inlineStr">
        <is>
          <t>• Frontal / Pantalla radio</t>
        </is>
      </c>
      <c r="E14" s="27" t="inlineStr">
        <is>
          <t>SÍ (Original)</t>
        </is>
      </c>
      <c r="F14" s="4" t="inlineStr">
        <is>
          <t>• Llanta repuesto</t>
        </is>
      </c>
      <c r="G14" s="27" t="inlineStr">
        <is>
          <t>SÍ (80% vida)</t>
        </is>
      </c>
    </row>
    <row r="15" ht="19" customHeight="1">
      <c r="B15" s="4" t="inlineStr">
        <is>
          <t>• Revisión tecno vigente</t>
        </is>
      </c>
      <c r="C15" s="27" t="inlineStr">
        <is>
          <t>SÍ</t>
        </is>
      </c>
      <c r="D15" s="4" t="inlineStr">
        <is>
          <t>• Copas de rines (0-4)</t>
        </is>
      </c>
      <c r="E15" s="27" t="inlineStr">
        <is>
          <t>4 Copas</t>
        </is>
      </c>
      <c r="F15" s="4" t="inlineStr">
        <is>
          <t>• Gato y manivela</t>
        </is>
      </c>
      <c r="G15" s="27" t="inlineStr">
        <is>
          <t>SÍ</t>
        </is>
      </c>
    </row>
    <row r="16" ht="19" customHeight="1">
      <c r="B16" s="4" t="inlineStr">
        <is>
          <t>• Antena de techo</t>
        </is>
      </c>
      <c r="C16" s="27" t="inlineStr">
        <is>
          <t>SÍ</t>
        </is>
      </c>
      <c r="D16" s="4" t="inlineStr">
        <is>
          <t>• Dado pernos seguridad</t>
        </is>
      </c>
      <c r="E16" s="27" t="inlineStr">
        <is>
          <t>SÍ (Guantera)</t>
        </is>
      </c>
      <c r="F16" s="4" t="inlineStr">
        <is>
          <t>• Cruceta / llave pernos</t>
        </is>
      </c>
      <c r="G16" s="27" t="inlineStr">
        <is>
          <t>SÍ</t>
        </is>
      </c>
    </row>
    <row r="17" ht="19" customHeight="1">
      <c r="B17" s="4" t="inlineStr">
        <is>
          <t>• Juego de tapetes</t>
        </is>
      </c>
      <c r="C17" s="27" t="inlineStr">
        <is>
          <t>4 Tapetes</t>
        </is>
      </c>
      <c r="D17" s="4" t="inlineStr">
        <is>
          <t>• Extintor vigente</t>
        </is>
      </c>
      <c r="E17" s="27" t="inlineStr">
        <is>
          <t>SÍ (Venc: 12/26)</t>
        </is>
      </c>
      <c r="F17" s="4" t="inlineStr">
        <is>
          <t>• Herramientas básicas</t>
        </is>
      </c>
      <c r="G17" s="27" t="inlineStr">
        <is>
          <t>SÍ (Estuche)</t>
        </is>
      </c>
    </row>
    <row r="18" ht="19" customHeight="1">
      <c r="B18" s="4" t="inlineStr">
        <is>
          <t>• Espejos y lunas</t>
        </is>
      </c>
      <c r="C18" s="27" t="inlineStr">
        <is>
          <t>OK sin fisuras</t>
        </is>
      </c>
      <c r="D18" s="4" t="inlineStr">
        <is>
          <t>• Plumillas limpiaparabrisas</t>
        </is>
      </c>
      <c r="E18" s="27" t="inlineStr">
        <is>
          <t>OK</t>
        </is>
      </c>
      <c r="F18" s="4" t="inlineStr">
        <is>
          <t>• Llave / Telemando</t>
        </is>
      </c>
      <c r="G18" s="27" t="inlineStr">
        <is>
          <t>1 Llave Chip</t>
        </is>
      </c>
    </row>
    <row r="20" ht="22" customHeight="1">
      <c r="B20" s="23" t="inlineStr">
        <is>
          <t>3. REGISTRO VISUAL DE DAÑOS EN CARROCERÍA (CÓDIGOS: [R] Rayón | [G] Golpe | [Q] Quebrado | [P] Pintura)</t>
        </is>
      </c>
    </row>
    <row r="21" ht="22" customHeight="1">
      <c r="B21" s="28" t="inlineStr">
        <is>
          <t>Zona Frente: [R] Rayón leve bomper delantero costado derecho · Zona Lateral Izq: [R] Rayón superficial manija conductor · Zona Trasera: Sin golpes · Techo: OK</t>
        </is>
      </c>
    </row>
    <row r="22" ht="22" customHeight="1">
      <c r="B22" s="23" t="inlineStr">
        <is>
          <t>4. SÍNTOMA REPORTADO POR EL CLIENTE VS. DIAGNÓSTICO TÉCNICO INICIAL</t>
        </is>
      </c>
    </row>
    <row r="23" ht="20" customHeight="1">
      <c r="B23" s="3" t="inlineStr">
        <is>
          <t>DECLARACIÓN DEL CLIENTE (MOTIVO DE INGRESO):</t>
        </is>
      </c>
      <c r="C23" s="25" t="n"/>
      <c r="D23" s="25" t="n"/>
      <c r="E23" s="3" t="inlineStr">
        <is>
          <t>OBSERVACIÓN Y DIAGNÓSTICO TÉCNICO PREVIO:</t>
        </is>
      </c>
      <c r="F23" s="25" t="n"/>
      <c r="G23" s="25" t="n"/>
    </row>
    <row r="24" ht="36" customHeight="1">
      <c r="B24" s="4" t="inlineStr">
        <is>
          <t>'Siento chillido agudo al frenar en bajada y vibración en el pedal. También testigo de cambio de aceite próximo'.</t>
        </is>
      </c>
      <c r="C24" s="25" t="n"/>
      <c r="D24" s="25" t="n"/>
      <c r="E24" s="4" t="inlineStr">
        <is>
          <t>Desgaste de pastillas al 15% de vida útil remanente. Discos con pestaña pronunciada que requiere rectificación. Aceite con 7.500 km.</t>
        </is>
      </c>
      <c r="F24" s="25" t="n"/>
      <c r="G24" s="25" t="n"/>
    </row>
    <row r="25" ht="22" customHeight="1">
      <c r="B25" s="23" t="inlineStr">
        <is>
          <t>5. LIQUIDACIÓN DE SERVICIOS Y REPUESTOS AUTORIZADOS</t>
        </is>
      </c>
    </row>
    <row r="26" ht="22" customHeight="1">
      <c r="B26" s="29" t="inlineStr">
        <is>
          <t>ÍTEM</t>
        </is>
      </c>
      <c r="C26" s="29" t="inlineStr">
        <is>
          <t>DESCRIPCIÓN DE LA ACTIVIDAD / REPUESTO</t>
        </is>
      </c>
      <c r="D26" s="29" t="inlineStr">
        <is>
          <t>TIPO</t>
        </is>
      </c>
      <c r="E26" s="29" t="inlineStr">
        <is>
          <t>CANT</t>
        </is>
      </c>
      <c r="F26" s="29" t="inlineStr">
        <is>
          <t>V. UNITARIO</t>
        </is>
      </c>
      <c r="G26" s="29" t="inlineStr">
        <is>
          <t>SUBTOTAL</t>
        </is>
      </c>
    </row>
    <row r="27" ht="20" customHeight="1">
      <c r="B27" s="15" t="n">
        <v>1</v>
      </c>
      <c r="C27" s="11" t="inlineStr">
        <is>
          <t>Pastillaje delantero &amp; mantenimiento mordazas</t>
        </is>
      </c>
      <c r="D27" s="15" t="inlineStr">
        <is>
          <t>Mano Obra</t>
        </is>
      </c>
      <c r="E27" s="12" t="n">
        <v>1</v>
      </c>
      <c r="F27" s="13" t="n">
        <v>75000</v>
      </c>
      <c r="G27" s="14">
        <f>E27*F27</f>
        <v/>
      </c>
    </row>
    <row r="28" ht="20" customHeight="1">
      <c r="B28" s="15" t="n">
        <v>2</v>
      </c>
      <c r="C28" s="11" t="inlineStr">
        <is>
          <t>Juego pastillas de freno cerámica OEM (Eje delantero)</t>
        </is>
      </c>
      <c r="D28" s="15" t="inlineStr">
        <is>
          <t>Repuesto</t>
        </is>
      </c>
      <c r="E28" s="12" t="n">
        <v>1</v>
      </c>
      <c r="F28" s="13" t="n">
        <v>160000</v>
      </c>
      <c r="G28" s="14">
        <f>E28*F28</f>
        <v/>
      </c>
    </row>
    <row r="29" ht="20" customHeight="1">
      <c r="B29" s="15" t="n">
        <v>3</v>
      </c>
      <c r="C29" s="11" t="inlineStr">
        <is>
          <t>Rectificación de discos de freno delanteros en torno (par)</t>
        </is>
      </c>
      <c r="D29" s="15" t="inlineStr">
        <is>
          <t>Mano Obra</t>
        </is>
      </c>
      <c r="E29" s="12" t="n">
        <v>1</v>
      </c>
      <c r="F29" s="13" t="n">
        <v>90000</v>
      </c>
      <c r="G29" s="14">
        <f>E29*F29</f>
        <v/>
      </c>
    </row>
    <row r="30" ht="20" customHeight="1">
      <c r="B30" s="15" t="n">
        <v>4</v>
      </c>
      <c r="C30" s="11" t="inlineStr">
        <is>
          <t>Cambio de aceite de motor y filtro de aceite</t>
        </is>
      </c>
      <c r="D30" s="15" t="inlineStr">
        <is>
          <t>Mano Obra</t>
        </is>
      </c>
      <c r="E30" s="12" t="n">
        <v>1</v>
      </c>
      <c r="F30" s="13" t="n">
        <v>45000</v>
      </c>
      <c r="G30" s="14">
        <f>E30*F30</f>
        <v/>
      </c>
    </row>
    <row r="31" ht="20" customHeight="1">
      <c r="B31" s="15" t="n">
        <v>5</v>
      </c>
      <c r="C31" s="11" t="inlineStr">
        <is>
          <t>Aceite sintético 5W30 Mobil 1 (Galón + 1 cuarto)</t>
        </is>
      </c>
      <c r="D31" s="15" t="inlineStr">
        <is>
          <t>Repuesto</t>
        </is>
      </c>
      <c r="E31" s="12" t="n">
        <v>1</v>
      </c>
      <c r="F31" s="13" t="n">
        <v>210000</v>
      </c>
      <c r="G31" s="14">
        <f>E31*F31</f>
        <v/>
      </c>
    </row>
    <row r="32" ht="20" customHeight="1">
      <c r="B32" s="15" t="n">
        <v>6</v>
      </c>
      <c r="C32" s="11" t="inlineStr">
        <is>
          <t>Filtro de aceite blindado original Renault</t>
        </is>
      </c>
      <c r="D32" s="15" t="inlineStr">
        <is>
          <t>Repuesto</t>
        </is>
      </c>
      <c r="E32" s="12" t="n">
        <v>1</v>
      </c>
      <c r="F32" s="13" t="n">
        <v>35000</v>
      </c>
      <c r="G32" s="14">
        <f>E32*F32</f>
        <v/>
      </c>
    </row>
    <row r="33" ht="20" customHeight="1">
      <c r="B33" s="15" t="n">
        <v>7</v>
      </c>
      <c r="C33" s="11" t="inlineStr">
        <is>
          <t>Purga y cambio total de líquido de frenos DOT 4 Bosch</t>
        </is>
      </c>
      <c r="D33" s="15" t="inlineStr">
        <is>
          <t>Servicio</t>
        </is>
      </c>
      <c r="E33" s="12" t="n">
        <v>1</v>
      </c>
      <c r="F33" s="13" t="n">
        <v>75000</v>
      </c>
      <c r="G33" s="14">
        <f>E33*F33</f>
        <v/>
      </c>
    </row>
    <row r="34">
      <c r="B34" s="11" t="inlineStr">
        <is>
          <t>Devolución de repuestos sustituidos al cliente:</t>
        </is>
      </c>
      <c r="E34" s="25" t="n"/>
      <c r="F34" s="11" t="inlineStr">
        <is>
          <t>SUBTOTAL:</t>
        </is>
      </c>
      <c r="G34" s="14">
        <f>SUM(G27:G33)</f>
        <v/>
      </c>
    </row>
    <row r="35">
      <c r="B35" s="30" t="inlineStr">
        <is>
          <t>[X] SÍ DEVOLVER AL CLIENTE      [ ] NO (Autoriza disposición RESPEL Dec. 1076/15)</t>
        </is>
      </c>
      <c r="E35" s="25" t="n"/>
      <c r="F35" s="11" t="inlineStr">
        <is>
          <t>IVA (19%):</t>
        </is>
      </c>
      <c r="G35" s="14">
        <f>G34*0.19</f>
        <v/>
      </c>
    </row>
    <row r="36">
      <c r="B36" s="11" t="inlineStr">
        <is>
          <t>Anticipo acordado recibido: $ 300.000 COP · Saldo contra entrega: $ 520.000 COP</t>
        </is>
      </c>
      <c r="E36" s="25" t="n"/>
      <c r="F36" s="31" t="inlineStr">
        <is>
          <t>TOTAL ORDEN:</t>
        </is>
      </c>
      <c r="G36" s="32">
        <f>G34+G35</f>
        <v/>
      </c>
    </row>
    <row r="37" ht="65" customHeight="1">
      <c r="B37" s="33" t="inlineStr">
        <is>
          <t>CLÁUSULAS CONTRACTUALES DE CONFORMIDAD Y BLINDAJE JURÍDICO (LEY 1480 DE 2012 Y CÓDIGO DE COMERCIO):
1. AUTORIZACIÓN: El cliente autoriza la ejecución de los trabajos y repuestos listados. Cualquier adición surgida tras desarme será notificada por WhatsApp para aprobación previa.
2. GARANTÍA: La mano de obra cuenta con garantía de tres (3) meses (Art. 8 Ley 1480). Los repuestos cuentan con la garantía de fábrica. El taller no responde por fallas de repuestos provistos por el cliente.
3. OBJETOS DE VALOR: El depósito comercial se limita exclusivamente al vehículo y sus partes fijas. El taller se exonera de dinero, joyas o tecnología no inventariada.
4. ABANDONO Y RETENCIÓN: Vencidos tres (3) días hábiles tras notificar la entrega, se cobrará bodegaje diario de $25.000 COP. Transcurrido un (1) mes sin retiro, operará el derecho de retención y trámite legal de abandono (Parágrafo Art. 18 Ley 1480 y Art. 2000 C.C.).</t>
        </is>
      </c>
    </row>
    <row r="39" ht="40" customHeight="1">
      <c r="B39" s="34" t="inlineStr">
        <is>
          <t>_________________________________________
FIRMA CONTRATANTE / CLIENTE (Acepta Inventario)
C.C. 91.534.210 de Bucaramanga</t>
        </is>
      </c>
      <c r="E39" s="34" t="inlineStr">
        <is>
          <t>_________________________________________
POR EL TALLER (Receptor Técnico Autorizado)
AUTOS &amp; SERVITECAS EXPERTOS S.A.S. - NIT 901.845.220-4</t>
        </is>
      </c>
    </row>
  </sheetData>
  <mergeCells count="32">
    <mergeCell ref="F4:G4"/>
    <mergeCell ref="F11:G11"/>
    <mergeCell ref="D10:E10"/>
    <mergeCell ref="F10:G10"/>
    <mergeCell ref="B23:D23"/>
    <mergeCell ref="B39:D39"/>
    <mergeCell ref="B13:G13"/>
    <mergeCell ref="B36:E36"/>
    <mergeCell ref="F7:G7"/>
    <mergeCell ref="F3:G3"/>
    <mergeCell ref="B35:E35"/>
    <mergeCell ref="B4:E4"/>
    <mergeCell ref="B37:G37"/>
    <mergeCell ref="D11:E11"/>
    <mergeCell ref="B3:E3"/>
    <mergeCell ref="B24:D24"/>
    <mergeCell ref="F8:G8"/>
    <mergeCell ref="B6:G6"/>
    <mergeCell ref="F2:G2"/>
    <mergeCell ref="B20:G20"/>
    <mergeCell ref="D7:E7"/>
    <mergeCell ref="B2:E2"/>
    <mergeCell ref="D9:E9"/>
    <mergeCell ref="F9:G9"/>
    <mergeCell ref="B25:G25"/>
    <mergeCell ref="D8:E8"/>
    <mergeCell ref="E24:G24"/>
    <mergeCell ref="B22:G22"/>
    <mergeCell ref="E23:G23"/>
    <mergeCell ref="E39:G39"/>
    <mergeCell ref="B34:E34"/>
    <mergeCell ref="B21:G2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0" customWidth="1" min="3" max="3"/>
    <col width="24" customWidth="1" min="4" max="4"/>
    <col width="14" customWidth="1" min="5" max="5"/>
    <col width="14" customWidth="1" min="6" max="6"/>
    <col width="15" customWidth="1" min="7" max="7"/>
    <col width="15" customWidth="1" min="8" max="8"/>
    <col width="16" customWidth="1" min="9" max="9"/>
  </cols>
  <sheetData>
    <row r="1" ht="30" customHeight="1">
      <c r="A1" s="9" t="inlineStr">
        <is>
          <t>LOG HISTÓRICO DE ÓRDENES DE SERVICIO CERRADAS</t>
        </is>
      </c>
    </row>
    <row r="3" ht="24" customHeight="1">
      <c r="A3" s="2" t="inlineStr">
        <is>
          <t>N° ORDEN</t>
        </is>
      </c>
      <c r="B3" s="2" t="inlineStr">
        <is>
          <t>FECHA</t>
        </is>
      </c>
      <c r="C3" s="2" t="inlineStr">
        <is>
          <t>PLACA</t>
        </is>
      </c>
      <c r="D3" s="2" t="inlineStr">
        <is>
          <t>CLIENTE</t>
        </is>
      </c>
      <c r="E3" s="2" t="inlineStr">
        <is>
          <t>KM</t>
        </is>
      </c>
      <c r="F3" s="2" t="inlineStr">
        <is>
          <t>ESTADO</t>
        </is>
      </c>
      <c r="G3" s="2" t="inlineStr">
        <is>
          <t>MO (COP)</t>
        </is>
      </c>
      <c r="H3" s="2" t="inlineStr">
        <is>
          <t>REPUESTOS</t>
        </is>
      </c>
      <c r="I3" s="2" t="inlineStr">
        <is>
          <t>TOTAL FACTURADO</t>
        </is>
      </c>
    </row>
    <row r="4" ht="20" customHeight="1">
      <c r="A4" s="10" t="inlineStr">
        <is>
          <t>ORD-2026-0838</t>
        </is>
      </c>
      <c r="B4" s="15" t="inlineStr">
        <is>
          <t>01/10/2026</t>
        </is>
      </c>
      <c r="C4" s="10" t="inlineStr">
        <is>
          <t>WEO651</t>
        </is>
      </c>
      <c r="D4" s="11" t="inlineStr">
        <is>
          <t>Andrés Felipe Rueda</t>
        </is>
      </c>
      <c r="E4" s="35" t="n">
        <v>28900</v>
      </c>
      <c r="F4" s="27" t="inlineStr">
        <is>
          <t>Entregado</t>
        </is>
      </c>
      <c r="G4" s="13" t="n">
        <v>210000</v>
      </c>
      <c r="H4" s="13" t="n">
        <v>320000</v>
      </c>
      <c r="I4" s="14" t="n">
        <v>630700</v>
      </c>
    </row>
    <row r="5" ht="20" customHeight="1">
      <c r="A5" s="10" t="inlineStr">
        <is>
          <t>ORD-2026-0839</t>
        </is>
      </c>
      <c r="B5" s="15" t="inlineStr">
        <is>
          <t>02/10/2026</t>
        </is>
      </c>
      <c r="C5" s="10" t="inlineStr">
        <is>
          <t>KLS412</t>
        </is>
      </c>
      <c r="D5" s="11" t="inlineStr">
        <is>
          <t>Zully Velazco Gómez</t>
        </is>
      </c>
      <c r="E5" s="35" t="n">
        <v>41200</v>
      </c>
      <c r="F5" s="27" t="inlineStr">
        <is>
          <t>Entregado</t>
        </is>
      </c>
      <c r="G5" s="13" t="n">
        <v>187500</v>
      </c>
      <c r="H5" s="13" t="n">
        <v>65000</v>
      </c>
      <c r="I5" s="14" t="n">
        <v>300475</v>
      </c>
    </row>
    <row r="6" ht="20" customHeight="1">
      <c r="A6" s="10" t="inlineStr">
        <is>
          <t>ORD-2026-0840</t>
        </is>
      </c>
      <c r="B6" s="15" t="inlineStr">
        <is>
          <t>03/10/2026</t>
        </is>
      </c>
      <c r="C6" s="10" t="inlineStr">
        <is>
          <t>JLM983</t>
        </is>
      </c>
      <c r="D6" s="11" t="inlineStr">
        <is>
          <t>Transportes Logísticos SAS</t>
        </is>
      </c>
      <c r="E6" s="35" t="n">
        <v>112000</v>
      </c>
      <c r="F6" s="27" t="inlineStr">
        <is>
          <t>Entregado</t>
        </is>
      </c>
      <c r="G6" s="13" t="n">
        <v>337500</v>
      </c>
      <c r="H6" s="13" t="n">
        <v>720000</v>
      </c>
      <c r="I6" s="14" t="n">
        <v>1258425</v>
      </c>
    </row>
    <row r="7" ht="20" customHeight="1">
      <c r="A7" s="10" t="inlineStr">
        <is>
          <t>ORD-2026-0841</t>
        </is>
      </c>
      <c r="B7" s="15" t="inlineStr">
        <is>
          <t>04/10/2026</t>
        </is>
      </c>
      <c r="C7" s="10" t="inlineStr">
        <is>
          <t>MXT228</t>
        </is>
      </c>
      <c r="D7" s="11" t="inlineStr">
        <is>
          <t>Dra. Natalia Cárdenas</t>
        </is>
      </c>
      <c r="E7" s="35" t="n">
        <v>78400</v>
      </c>
      <c r="F7" s="27" t="inlineStr">
        <is>
          <t>Entregado</t>
        </is>
      </c>
      <c r="G7" s="13" t="n">
        <v>150000</v>
      </c>
      <c r="H7" s="13" t="n">
        <v>110000</v>
      </c>
      <c r="I7" s="14" t="n">
        <v>309400</v>
      </c>
    </row>
    <row r="8" ht="20" customHeight="1">
      <c r="A8" s="10" t="inlineStr">
        <is>
          <t>ORD-2026-0842</t>
        </is>
      </c>
      <c r="B8" s="15" t="inlineStr">
        <is>
          <t>05/10/2026</t>
        </is>
      </c>
      <c r="C8" s="10" t="inlineStr">
        <is>
          <t>UZZ890</t>
        </is>
      </c>
      <c r="D8" s="11" t="inlineStr">
        <is>
          <t>Carlos Mauricio Aceros</t>
        </is>
      </c>
      <c r="E8" s="35" t="n">
        <v>64850</v>
      </c>
      <c r="F8" s="27" t="inlineStr">
        <is>
          <t>En Proceso</t>
        </is>
      </c>
      <c r="G8" s="13" t="n">
        <v>285000</v>
      </c>
      <c r="H8" s="13" t="n">
        <v>405000</v>
      </c>
      <c r="I8" s="14" t="n">
        <v>821100</v>
      </c>
    </row>
  </sheetData>
  <mergeCells count="1">
    <mergeCell ref="A1:I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10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2" customWidth="1" min="3" max="3"/>
    <col width="30" customWidth="1" min="4" max="4"/>
  </cols>
  <sheetData>
    <row r="2" ht="30" customHeight="1">
      <c r="B2" s="9" t="inlineStr">
        <is>
          <t>DASHBOARD DE RENTABILIDAD Y OPERACIÓN DEL TALLER</t>
        </is>
      </c>
    </row>
    <row r="4" ht="24" customHeight="1">
      <c r="B4" s="2" t="inlineStr">
        <is>
          <t>INDICADOR CLAVE DE DESEMPEÑO (KPI)</t>
        </is>
      </c>
      <c r="C4" s="2" t="inlineStr">
        <is>
          <t>VALOR AUTOMÁTICO</t>
        </is>
      </c>
      <c r="D4" s="2" t="inlineStr">
        <is>
          <t>OBJETIVO OPERATIVO TALLER</t>
        </is>
      </c>
    </row>
    <row r="5" ht="22" customHeight="1">
      <c r="B5" s="3" t="inlineStr">
        <is>
          <t>Total órdenes procesadas en el periodo</t>
        </is>
      </c>
      <c r="C5" s="36">
        <f>COUNTA(HISTORIAL_ORDENES!A4:A8)</f>
        <v/>
      </c>
      <c r="D5" s="5" t="inlineStr">
        <is>
          <t>Capacidad mensual: 60 órdenes</t>
        </is>
      </c>
    </row>
    <row r="6" ht="22" customHeight="1">
      <c r="B6" s="3" t="inlineStr">
        <is>
          <t>Facturación total acumulada (COP)</t>
        </is>
      </c>
      <c r="C6" s="37">
        <f>SUM(HISTORIAL_ORDENES!I4:I8)</f>
        <v/>
      </c>
      <c r="D6" s="5" t="inlineStr">
        <is>
          <t>Meta mensual: $ 45.000.000 COP</t>
        </is>
      </c>
    </row>
    <row r="7" ht="22" customHeight="1">
      <c r="B7" s="3" t="inlineStr">
        <is>
          <t>Ticket promedio por orden de servicio</t>
        </is>
      </c>
      <c r="C7" s="37">
        <f>AVERAGE(HISTORIAL_ORDENES!I4:I8)</f>
        <v/>
      </c>
      <c r="D7" s="5" t="inlineStr">
        <is>
          <t>Meta promedio: $ 750.000 COP</t>
        </is>
      </c>
    </row>
    <row r="8" ht="22" customHeight="1">
      <c r="B8" s="3" t="inlineStr">
        <is>
          <t>Facturación por mano de obra</t>
        </is>
      </c>
      <c r="C8" s="37">
        <f>SUM(HISTORIAL_ORDENES!G4:G8)</f>
        <v/>
      </c>
      <c r="D8" s="5" t="inlineStr">
        <is>
          <t>Meta MO: $ 20.000.000 COP</t>
        </is>
      </c>
    </row>
    <row r="9" ht="22" customHeight="1">
      <c r="B9" s="3" t="inlineStr">
        <is>
          <t>Facturación por repuestos y partes</t>
        </is>
      </c>
      <c r="C9" s="37">
        <f>SUM(HISTORIAL_ORDENES!H4:H8)</f>
        <v/>
      </c>
      <c r="D9" s="5" t="inlineStr">
        <is>
          <t>Meta Repuestos: $ 25.000.000 COP</t>
        </is>
      </c>
    </row>
    <row r="10" ht="22" customHeight="1">
      <c r="B10" s="3" t="inlineStr">
        <is>
          <t>Margen bruto estimado en repuestos (25%)</t>
        </is>
      </c>
      <c r="C10" s="37">
        <f>SUM(HISTORIAL_ORDENES!H4:H8)*0.25</f>
        <v/>
      </c>
      <c r="D10" s="5" t="inlineStr">
        <is>
          <t>Rentabilidad neta repuestos &gt; 20%</t>
        </is>
      </c>
    </row>
  </sheetData>
  <mergeCells count="1"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2026-10-05T15:41:44Z</dcterms:created>
  <dcterms:modified xsi:type="dcterms:W3CDTF">2026-10-05T15:41:44Z</dcterms:modified>
</cp:coreProperties>
</file>